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172.16.11.130\Administracao\Semaplan\DEPARTAMENTO DE ENGENHARIA\_KAROL\MT 208 MARÇO-2023\"/>
    </mc:Choice>
  </mc:AlternateContent>
  <bookViews>
    <workbookView xWindow="0" yWindow="0" windowWidth="28800" windowHeight="12480" tabRatio="863" activeTab="1"/>
  </bookViews>
  <sheets>
    <sheet name="QUADRO RESUMO" sheetId="4" r:id="rId1"/>
    <sheet name="PLAN ORÇAMENTÁRIA" sheetId="3" r:id="rId2"/>
    <sheet name="DESMATAMENTO" sheetId="36" state="hidden" r:id="rId3"/>
    <sheet name="HID.JAZIDA" sheetId="33" state="hidden" r:id="rId4"/>
    <sheet name="EMP." sheetId="34" state="hidden" r:id="rId5"/>
    <sheet name="Hidrossem.Jazidas e aterro" sheetId="17" state="hidden" r:id="rId6"/>
    <sheet name="Reg. Mecanica de Emp. Lat." sheetId="20" state="hidden" r:id="rId7"/>
    <sheet name="ARBUSTO" sheetId="35" state="hidden" r:id="rId8"/>
    <sheet name="Plantio de Arbustos" sheetId="24" state="hidden" r:id="rId9"/>
    <sheet name="Placas" sheetId="12" state="hidden" r:id="rId10"/>
    <sheet name="SETAS E ZEBRADOS" sheetId="10" state="hidden" r:id="rId11"/>
    <sheet name="TACHAS" sheetId="29" state="hidden" r:id="rId12"/>
    <sheet name="SINAL. HORIZ." sheetId="11" state="hidden" r:id="rId13"/>
    <sheet name="Defensas" sheetId="15" state="hidden" r:id="rId14"/>
    <sheet name="Cerca" sheetId="14" state="hidden" r:id="rId15"/>
    <sheet name="Recomp. Cerca" sheetId="13" state="hidden" r:id="rId16"/>
    <sheet name="Planilha1" sheetId="7" state="hidden" r:id="rId17"/>
    <sheet name="B.D.I" sheetId="30" r:id="rId18"/>
    <sheet name="CFF" sheetId="31" r:id="rId19"/>
    <sheet name="Planilha2" sheetId="8" r:id="rId20"/>
    <sheet name="Plan3" sheetId="32" r:id="rId21"/>
    <sheet name="BDI" sheetId="5" state="hidden" r:id="rId22"/>
    <sheet name="COMPOSIÇÕES PRINCIPAIS" sheetId="1" state="hidden" r:id="rId23"/>
    <sheet name="COMPOSIÇÕES AUXILIARES" sheetId="2" state="hidden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________________________________________________CEF200" localSheetId="14" hidden="1">{#N/A,#N/A,FALSE,"MO (2)"}</definedName>
    <definedName name="__________________________________________________CEF200" localSheetId="13" hidden="1">{#N/A,#N/A,FALSE,"MO (2)"}</definedName>
    <definedName name="__________________________________________________CEF200" localSheetId="5" hidden="1">{#N/A,#N/A,FALSE,"MO (2)"}</definedName>
    <definedName name="__________________________________________________CEF200" localSheetId="9" hidden="1">{#N/A,#N/A,FALSE,"MO (2)"}</definedName>
    <definedName name="__________________________________________________CEF200" localSheetId="8" hidden="1">{#N/A,#N/A,FALSE,"MO (2)"}</definedName>
    <definedName name="__________________________________________________CEF200" localSheetId="15" hidden="1">{#N/A,#N/A,FALSE,"MO (2)"}</definedName>
    <definedName name="__________________________________________________CEF200" localSheetId="6" hidden="1">{#N/A,#N/A,FALSE,"MO (2)"}</definedName>
    <definedName name="__________________________________________________CEF200" localSheetId="12" hidden="1">{#N/A,#N/A,FALSE,"MO (2)"}</definedName>
    <definedName name="__________________________________________________CEF200" localSheetId="11" hidden="1">{#N/A,#N/A,FALSE,"MO (2)"}</definedName>
    <definedName name="__________________________________________________CEF200" hidden="1">{#N/A,#N/A,FALSE,"MO (2)"}</definedName>
    <definedName name="__________________________________________________CEF222" localSheetId="14" hidden="1">{#N/A,#N/A,FALSE,"MO (2)"}</definedName>
    <definedName name="__________________________________________________CEF222" localSheetId="13" hidden="1">{#N/A,#N/A,FALSE,"MO (2)"}</definedName>
    <definedName name="__________________________________________________CEF222" localSheetId="5" hidden="1">{#N/A,#N/A,FALSE,"MO (2)"}</definedName>
    <definedName name="__________________________________________________CEF222" localSheetId="9" hidden="1">{#N/A,#N/A,FALSE,"MO (2)"}</definedName>
    <definedName name="__________________________________________________CEF222" localSheetId="8" hidden="1">{#N/A,#N/A,FALSE,"MO (2)"}</definedName>
    <definedName name="__________________________________________________CEF222" localSheetId="15" hidden="1">{#N/A,#N/A,FALSE,"MO (2)"}</definedName>
    <definedName name="__________________________________________________CEF222" localSheetId="6" hidden="1">{#N/A,#N/A,FALSE,"MO (2)"}</definedName>
    <definedName name="__________________________________________________CEF222" localSheetId="12" hidden="1">{#N/A,#N/A,FALSE,"MO (2)"}</definedName>
    <definedName name="__________________________________________________CEF222" localSheetId="11" hidden="1">{#N/A,#N/A,FALSE,"MO (2)"}</definedName>
    <definedName name="__________________________________________________CEF222" hidden="1">{#N/A,#N/A,FALSE,"MO (2)"}</definedName>
    <definedName name="__________________________________________________CEF300" localSheetId="14" hidden="1">{#N/A,#N/A,FALSE,"MO (2)"}</definedName>
    <definedName name="__________________________________________________CEF300" localSheetId="13" hidden="1">{#N/A,#N/A,FALSE,"MO (2)"}</definedName>
    <definedName name="__________________________________________________CEF300" localSheetId="5" hidden="1">{#N/A,#N/A,FALSE,"MO (2)"}</definedName>
    <definedName name="__________________________________________________CEF300" localSheetId="9" hidden="1">{#N/A,#N/A,FALSE,"MO (2)"}</definedName>
    <definedName name="__________________________________________________CEF300" localSheetId="8" hidden="1">{#N/A,#N/A,FALSE,"MO (2)"}</definedName>
    <definedName name="__________________________________________________CEF300" localSheetId="15" hidden="1">{#N/A,#N/A,FALSE,"MO (2)"}</definedName>
    <definedName name="__________________________________________________CEF300" localSheetId="6" hidden="1">{#N/A,#N/A,FALSE,"MO (2)"}</definedName>
    <definedName name="__________________________________________________CEF300" localSheetId="12" hidden="1">{#N/A,#N/A,FALSE,"MO (2)"}</definedName>
    <definedName name="__________________________________________________CEF300" localSheetId="11" hidden="1">{#N/A,#N/A,FALSE,"MO (2)"}</definedName>
    <definedName name="__________________________________________________CEF300" hidden="1">{#N/A,#N/A,FALSE,"MO (2)"}</definedName>
    <definedName name="__________________________________________________CEF500" localSheetId="14" hidden="1">{#N/A,#N/A,FALSE,"MO (2)"}</definedName>
    <definedName name="__________________________________________________CEF500" localSheetId="13" hidden="1">{#N/A,#N/A,FALSE,"MO (2)"}</definedName>
    <definedName name="__________________________________________________CEF500" localSheetId="5" hidden="1">{#N/A,#N/A,FALSE,"MO (2)"}</definedName>
    <definedName name="__________________________________________________CEF500" localSheetId="9" hidden="1">{#N/A,#N/A,FALSE,"MO (2)"}</definedName>
    <definedName name="__________________________________________________CEF500" localSheetId="8" hidden="1">{#N/A,#N/A,FALSE,"MO (2)"}</definedName>
    <definedName name="__________________________________________________CEF500" localSheetId="15" hidden="1">{#N/A,#N/A,FALSE,"MO (2)"}</definedName>
    <definedName name="__________________________________________________CEF500" localSheetId="6" hidden="1">{#N/A,#N/A,FALSE,"MO (2)"}</definedName>
    <definedName name="__________________________________________________CEF500" localSheetId="12" hidden="1">{#N/A,#N/A,FALSE,"MO (2)"}</definedName>
    <definedName name="__________________________________________________CEF500" localSheetId="11" hidden="1">{#N/A,#N/A,FALSE,"MO (2)"}</definedName>
    <definedName name="__________________________________________________CEF500" hidden="1">{#N/A,#N/A,FALSE,"MO (2)"}</definedName>
    <definedName name="_________________________________________________CEF200" localSheetId="14" hidden="1">{#N/A,#N/A,FALSE,"MO (2)"}</definedName>
    <definedName name="_________________________________________________CEF200" localSheetId="13" hidden="1">{#N/A,#N/A,FALSE,"MO (2)"}</definedName>
    <definedName name="_________________________________________________CEF200" localSheetId="5" hidden="1">{#N/A,#N/A,FALSE,"MO (2)"}</definedName>
    <definedName name="_________________________________________________CEF200" localSheetId="9" hidden="1">{#N/A,#N/A,FALSE,"MO (2)"}</definedName>
    <definedName name="_________________________________________________CEF200" localSheetId="8" hidden="1">{#N/A,#N/A,FALSE,"MO (2)"}</definedName>
    <definedName name="_________________________________________________CEF200" localSheetId="15" hidden="1">{#N/A,#N/A,FALSE,"MO (2)"}</definedName>
    <definedName name="_________________________________________________CEF200" localSheetId="6" hidden="1">{#N/A,#N/A,FALSE,"MO (2)"}</definedName>
    <definedName name="_________________________________________________CEF200" localSheetId="12" hidden="1">{#N/A,#N/A,FALSE,"MO (2)"}</definedName>
    <definedName name="_________________________________________________CEF200" localSheetId="11" hidden="1">{#N/A,#N/A,FALSE,"MO (2)"}</definedName>
    <definedName name="_________________________________________________CEF200" hidden="1">{#N/A,#N/A,FALSE,"MO (2)"}</definedName>
    <definedName name="_________________________________________________CEF222" localSheetId="14" hidden="1">{#N/A,#N/A,FALSE,"MO (2)"}</definedName>
    <definedName name="_________________________________________________CEF222" localSheetId="13" hidden="1">{#N/A,#N/A,FALSE,"MO (2)"}</definedName>
    <definedName name="_________________________________________________CEF222" localSheetId="5" hidden="1">{#N/A,#N/A,FALSE,"MO (2)"}</definedName>
    <definedName name="_________________________________________________CEF222" localSheetId="9" hidden="1">{#N/A,#N/A,FALSE,"MO (2)"}</definedName>
    <definedName name="_________________________________________________CEF222" localSheetId="8" hidden="1">{#N/A,#N/A,FALSE,"MO (2)"}</definedName>
    <definedName name="_________________________________________________CEF222" localSheetId="15" hidden="1">{#N/A,#N/A,FALSE,"MO (2)"}</definedName>
    <definedName name="_________________________________________________CEF222" localSheetId="6" hidden="1">{#N/A,#N/A,FALSE,"MO (2)"}</definedName>
    <definedName name="_________________________________________________CEF222" localSheetId="12" hidden="1">{#N/A,#N/A,FALSE,"MO (2)"}</definedName>
    <definedName name="_________________________________________________CEF222" localSheetId="11" hidden="1">{#N/A,#N/A,FALSE,"MO (2)"}</definedName>
    <definedName name="_________________________________________________CEF222" hidden="1">{#N/A,#N/A,FALSE,"MO (2)"}</definedName>
    <definedName name="_________________________________________________CEF300" localSheetId="14" hidden="1">{#N/A,#N/A,FALSE,"MO (2)"}</definedName>
    <definedName name="_________________________________________________CEF300" localSheetId="13" hidden="1">{#N/A,#N/A,FALSE,"MO (2)"}</definedName>
    <definedName name="_________________________________________________CEF300" localSheetId="5" hidden="1">{#N/A,#N/A,FALSE,"MO (2)"}</definedName>
    <definedName name="_________________________________________________CEF300" localSheetId="9" hidden="1">{#N/A,#N/A,FALSE,"MO (2)"}</definedName>
    <definedName name="_________________________________________________CEF300" localSheetId="8" hidden="1">{#N/A,#N/A,FALSE,"MO (2)"}</definedName>
    <definedName name="_________________________________________________CEF300" localSheetId="15" hidden="1">{#N/A,#N/A,FALSE,"MO (2)"}</definedName>
    <definedName name="_________________________________________________CEF300" localSheetId="6" hidden="1">{#N/A,#N/A,FALSE,"MO (2)"}</definedName>
    <definedName name="_________________________________________________CEF300" localSheetId="12" hidden="1">{#N/A,#N/A,FALSE,"MO (2)"}</definedName>
    <definedName name="_________________________________________________CEF300" localSheetId="11" hidden="1">{#N/A,#N/A,FALSE,"MO (2)"}</definedName>
    <definedName name="_________________________________________________CEF300" hidden="1">{#N/A,#N/A,FALSE,"MO (2)"}</definedName>
    <definedName name="_________________________________________________CEF500" localSheetId="14" hidden="1">{#N/A,#N/A,FALSE,"MO (2)"}</definedName>
    <definedName name="_________________________________________________CEF500" localSheetId="13" hidden="1">{#N/A,#N/A,FALSE,"MO (2)"}</definedName>
    <definedName name="_________________________________________________CEF500" localSheetId="5" hidden="1">{#N/A,#N/A,FALSE,"MO (2)"}</definedName>
    <definedName name="_________________________________________________CEF500" localSheetId="9" hidden="1">{#N/A,#N/A,FALSE,"MO (2)"}</definedName>
    <definedName name="_________________________________________________CEF500" localSheetId="8" hidden="1">{#N/A,#N/A,FALSE,"MO (2)"}</definedName>
    <definedName name="_________________________________________________CEF500" localSheetId="15" hidden="1">{#N/A,#N/A,FALSE,"MO (2)"}</definedName>
    <definedName name="_________________________________________________CEF500" localSheetId="6" hidden="1">{#N/A,#N/A,FALSE,"MO (2)"}</definedName>
    <definedName name="_________________________________________________CEF500" localSheetId="12" hidden="1">{#N/A,#N/A,FALSE,"MO (2)"}</definedName>
    <definedName name="_________________________________________________CEF500" localSheetId="11" hidden="1">{#N/A,#N/A,FALSE,"MO (2)"}</definedName>
    <definedName name="_________________________________________________CEF500" hidden="1">{#N/A,#N/A,FALSE,"MO (2)"}</definedName>
    <definedName name="_______________________________________________CEF200" localSheetId="14" hidden="1">{#N/A,#N/A,FALSE,"MO (2)"}</definedName>
    <definedName name="_______________________________________________CEF200" localSheetId="13" hidden="1">{#N/A,#N/A,FALSE,"MO (2)"}</definedName>
    <definedName name="_______________________________________________CEF200" localSheetId="5" hidden="1">{#N/A,#N/A,FALSE,"MO (2)"}</definedName>
    <definedName name="_______________________________________________CEF200" localSheetId="9" hidden="1">{#N/A,#N/A,FALSE,"MO (2)"}</definedName>
    <definedName name="_______________________________________________CEF200" localSheetId="8" hidden="1">{#N/A,#N/A,FALSE,"MO (2)"}</definedName>
    <definedName name="_______________________________________________CEF200" localSheetId="15" hidden="1">{#N/A,#N/A,FALSE,"MO (2)"}</definedName>
    <definedName name="_______________________________________________CEF200" localSheetId="6" hidden="1">{#N/A,#N/A,FALSE,"MO (2)"}</definedName>
    <definedName name="_______________________________________________CEF200" localSheetId="12" hidden="1">{#N/A,#N/A,FALSE,"MO (2)"}</definedName>
    <definedName name="_______________________________________________CEF200" localSheetId="11" hidden="1">{#N/A,#N/A,FALSE,"MO (2)"}</definedName>
    <definedName name="_______________________________________________CEF200" hidden="1">{#N/A,#N/A,FALSE,"MO (2)"}</definedName>
    <definedName name="_______________________________________________CEF222" localSheetId="14" hidden="1">{#N/A,#N/A,FALSE,"MO (2)"}</definedName>
    <definedName name="_______________________________________________CEF222" localSheetId="13" hidden="1">{#N/A,#N/A,FALSE,"MO (2)"}</definedName>
    <definedName name="_______________________________________________CEF222" localSheetId="5" hidden="1">{#N/A,#N/A,FALSE,"MO (2)"}</definedName>
    <definedName name="_______________________________________________CEF222" localSheetId="9" hidden="1">{#N/A,#N/A,FALSE,"MO (2)"}</definedName>
    <definedName name="_______________________________________________CEF222" localSheetId="8" hidden="1">{#N/A,#N/A,FALSE,"MO (2)"}</definedName>
    <definedName name="_______________________________________________CEF222" localSheetId="15" hidden="1">{#N/A,#N/A,FALSE,"MO (2)"}</definedName>
    <definedName name="_______________________________________________CEF222" localSheetId="6" hidden="1">{#N/A,#N/A,FALSE,"MO (2)"}</definedName>
    <definedName name="_______________________________________________CEF222" localSheetId="12" hidden="1">{#N/A,#N/A,FALSE,"MO (2)"}</definedName>
    <definedName name="_______________________________________________CEF222" localSheetId="11" hidden="1">{#N/A,#N/A,FALSE,"MO (2)"}</definedName>
    <definedName name="_______________________________________________CEF222" hidden="1">{#N/A,#N/A,FALSE,"MO (2)"}</definedName>
    <definedName name="_______________________________________________CEF300" localSheetId="14" hidden="1">{#N/A,#N/A,FALSE,"MO (2)"}</definedName>
    <definedName name="_______________________________________________CEF300" localSheetId="13" hidden="1">{#N/A,#N/A,FALSE,"MO (2)"}</definedName>
    <definedName name="_______________________________________________CEF300" localSheetId="5" hidden="1">{#N/A,#N/A,FALSE,"MO (2)"}</definedName>
    <definedName name="_______________________________________________CEF300" localSheetId="9" hidden="1">{#N/A,#N/A,FALSE,"MO (2)"}</definedName>
    <definedName name="_______________________________________________CEF300" localSheetId="8" hidden="1">{#N/A,#N/A,FALSE,"MO (2)"}</definedName>
    <definedName name="_______________________________________________CEF300" localSheetId="15" hidden="1">{#N/A,#N/A,FALSE,"MO (2)"}</definedName>
    <definedName name="_______________________________________________CEF300" localSheetId="6" hidden="1">{#N/A,#N/A,FALSE,"MO (2)"}</definedName>
    <definedName name="_______________________________________________CEF300" localSheetId="12" hidden="1">{#N/A,#N/A,FALSE,"MO (2)"}</definedName>
    <definedName name="_______________________________________________CEF300" localSheetId="11" hidden="1">{#N/A,#N/A,FALSE,"MO (2)"}</definedName>
    <definedName name="_______________________________________________CEF300" hidden="1">{#N/A,#N/A,FALSE,"MO (2)"}</definedName>
    <definedName name="_______________________________________________CEF500" localSheetId="14" hidden="1">{#N/A,#N/A,FALSE,"MO (2)"}</definedName>
    <definedName name="_______________________________________________CEF500" localSheetId="13" hidden="1">{#N/A,#N/A,FALSE,"MO (2)"}</definedName>
    <definedName name="_______________________________________________CEF500" localSheetId="5" hidden="1">{#N/A,#N/A,FALSE,"MO (2)"}</definedName>
    <definedName name="_______________________________________________CEF500" localSheetId="9" hidden="1">{#N/A,#N/A,FALSE,"MO (2)"}</definedName>
    <definedName name="_______________________________________________CEF500" localSheetId="8" hidden="1">{#N/A,#N/A,FALSE,"MO (2)"}</definedName>
    <definedName name="_______________________________________________CEF500" localSheetId="15" hidden="1">{#N/A,#N/A,FALSE,"MO (2)"}</definedName>
    <definedName name="_______________________________________________CEF500" localSheetId="6" hidden="1">{#N/A,#N/A,FALSE,"MO (2)"}</definedName>
    <definedName name="_______________________________________________CEF500" localSheetId="12" hidden="1">{#N/A,#N/A,FALSE,"MO (2)"}</definedName>
    <definedName name="_______________________________________________CEF500" localSheetId="11" hidden="1">{#N/A,#N/A,FALSE,"MO (2)"}</definedName>
    <definedName name="_______________________________________________CEF500" hidden="1">{#N/A,#N/A,FALSE,"MO (2)"}</definedName>
    <definedName name="_____________________________________________CEF200" localSheetId="14" hidden="1">{#N/A,#N/A,FALSE,"MO (2)"}</definedName>
    <definedName name="_____________________________________________CEF200" localSheetId="13" hidden="1">{#N/A,#N/A,FALSE,"MO (2)"}</definedName>
    <definedName name="_____________________________________________CEF200" localSheetId="5" hidden="1">{#N/A,#N/A,FALSE,"MO (2)"}</definedName>
    <definedName name="_____________________________________________CEF200" localSheetId="9" hidden="1">{#N/A,#N/A,FALSE,"MO (2)"}</definedName>
    <definedName name="_____________________________________________CEF200" localSheetId="8" hidden="1">{#N/A,#N/A,FALSE,"MO (2)"}</definedName>
    <definedName name="_____________________________________________CEF200" localSheetId="15" hidden="1">{#N/A,#N/A,FALSE,"MO (2)"}</definedName>
    <definedName name="_____________________________________________CEF200" localSheetId="6" hidden="1">{#N/A,#N/A,FALSE,"MO (2)"}</definedName>
    <definedName name="_____________________________________________CEF200" localSheetId="12" hidden="1">{#N/A,#N/A,FALSE,"MO (2)"}</definedName>
    <definedName name="_____________________________________________CEF200" localSheetId="11" hidden="1">{#N/A,#N/A,FALSE,"MO (2)"}</definedName>
    <definedName name="_____________________________________________CEF200" hidden="1">{#N/A,#N/A,FALSE,"MO (2)"}</definedName>
    <definedName name="_____________________________________________CEF222" localSheetId="14" hidden="1">{#N/A,#N/A,FALSE,"MO (2)"}</definedName>
    <definedName name="_____________________________________________CEF222" localSheetId="13" hidden="1">{#N/A,#N/A,FALSE,"MO (2)"}</definedName>
    <definedName name="_____________________________________________CEF222" localSheetId="5" hidden="1">{#N/A,#N/A,FALSE,"MO (2)"}</definedName>
    <definedName name="_____________________________________________CEF222" localSheetId="9" hidden="1">{#N/A,#N/A,FALSE,"MO (2)"}</definedName>
    <definedName name="_____________________________________________CEF222" localSheetId="8" hidden="1">{#N/A,#N/A,FALSE,"MO (2)"}</definedName>
    <definedName name="_____________________________________________CEF222" localSheetId="15" hidden="1">{#N/A,#N/A,FALSE,"MO (2)"}</definedName>
    <definedName name="_____________________________________________CEF222" localSheetId="6" hidden="1">{#N/A,#N/A,FALSE,"MO (2)"}</definedName>
    <definedName name="_____________________________________________CEF222" localSheetId="12" hidden="1">{#N/A,#N/A,FALSE,"MO (2)"}</definedName>
    <definedName name="_____________________________________________CEF222" localSheetId="11" hidden="1">{#N/A,#N/A,FALSE,"MO (2)"}</definedName>
    <definedName name="_____________________________________________CEF222" hidden="1">{#N/A,#N/A,FALSE,"MO (2)"}</definedName>
    <definedName name="_____________________________________________CEF300" localSheetId="14" hidden="1">{#N/A,#N/A,FALSE,"MO (2)"}</definedName>
    <definedName name="_____________________________________________CEF300" localSheetId="13" hidden="1">{#N/A,#N/A,FALSE,"MO (2)"}</definedName>
    <definedName name="_____________________________________________CEF300" localSheetId="5" hidden="1">{#N/A,#N/A,FALSE,"MO (2)"}</definedName>
    <definedName name="_____________________________________________CEF300" localSheetId="9" hidden="1">{#N/A,#N/A,FALSE,"MO (2)"}</definedName>
    <definedName name="_____________________________________________CEF300" localSheetId="8" hidden="1">{#N/A,#N/A,FALSE,"MO (2)"}</definedName>
    <definedName name="_____________________________________________CEF300" localSheetId="15" hidden="1">{#N/A,#N/A,FALSE,"MO (2)"}</definedName>
    <definedName name="_____________________________________________CEF300" localSheetId="6" hidden="1">{#N/A,#N/A,FALSE,"MO (2)"}</definedName>
    <definedName name="_____________________________________________CEF300" localSheetId="12" hidden="1">{#N/A,#N/A,FALSE,"MO (2)"}</definedName>
    <definedName name="_____________________________________________CEF300" localSheetId="11" hidden="1">{#N/A,#N/A,FALSE,"MO (2)"}</definedName>
    <definedName name="_____________________________________________CEF300" hidden="1">{#N/A,#N/A,FALSE,"MO (2)"}</definedName>
    <definedName name="_____________________________________________CEF500" localSheetId="14" hidden="1">{#N/A,#N/A,FALSE,"MO (2)"}</definedName>
    <definedName name="_____________________________________________CEF500" localSheetId="13" hidden="1">{#N/A,#N/A,FALSE,"MO (2)"}</definedName>
    <definedName name="_____________________________________________CEF500" localSheetId="5" hidden="1">{#N/A,#N/A,FALSE,"MO (2)"}</definedName>
    <definedName name="_____________________________________________CEF500" localSheetId="9" hidden="1">{#N/A,#N/A,FALSE,"MO (2)"}</definedName>
    <definedName name="_____________________________________________CEF500" localSheetId="8" hidden="1">{#N/A,#N/A,FALSE,"MO (2)"}</definedName>
    <definedName name="_____________________________________________CEF500" localSheetId="15" hidden="1">{#N/A,#N/A,FALSE,"MO (2)"}</definedName>
    <definedName name="_____________________________________________CEF500" localSheetId="6" hidden="1">{#N/A,#N/A,FALSE,"MO (2)"}</definedName>
    <definedName name="_____________________________________________CEF500" localSheetId="12" hidden="1">{#N/A,#N/A,FALSE,"MO (2)"}</definedName>
    <definedName name="_____________________________________________CEF500" localSheetId="11" hidden="1">{#N/A,#N/A,FALSE,"MO (2)"}</definedName>
    <definedName name="_____________________________________________CEF500" hidden="1">{#N/A,#N/A,FALSE,"MO (2)"}</definedName>
    <definedName name="____________________________________________CEF200" localSheetId="14" hidden="1">{#N/A,#N/A,FALSE,"MO (2)"}</definedName>
    <definedName name="____________________________________________CEF200" localSheetId="13" hidden="1">{#N/A,#N/A,FALSE,"MO (2)"}</definedName>
    <definedName name="____________________________________________CEF200" localSheetId="5" hidden="1">{#N/A,#N/A,FALSE,"MO (2)"}</definedName>
    <definedName name="____________________________________________CEF200" localSheetId="9" hidden="1">{#N/A,#N/A,FALSE,"MO (2)"}</definedName>
    <definedName name="____________________________________________CEF200" localSheetId="8" hidden="1">{#N/A,#N/A,FALSE,"MO (2)"}</definedName>
    <definedName name="____________________________________________CEF200" localSheetId="15" hidden="1">{#N/A,#N/A,FALSE,"MO (2)"}</definedName>
    <definedName name="____________________________________________CEF200" localSheetId="6" hidden="1">{#N/A,#N/A,FALSE,"MO (2)"}</definedName>
    <definedName name="____________________________________________CEF200" localSheetId="12" hidden="1">{#N/A,#N/A,FALSE,"MO (2)"}</definedName>
    <definedName name="____________________________________________CEF200" localSheetId="11" hidden="1">{#N/A,#N/A,FALSE,"MO (2)"}</definedName>
    <definedName name="____________________________________________CEF200" hidden="1">{#N/A,#N/A,FALSE,"MO (2)"}</definedName>
    <definedName name="____________________________________________CEF222" localSheetId="14" hidden="1">{#N/A,#N/A,FALSE,"MO (2)"}</definedName>
    <definedName name="____________________________________________CEF222" localSheetId="13" hidden="1">{#N/A,#N/A,FALSE,"MO (2)"}</definedName>
    <definedName name="____________________________________________CEF222" localSheetId="5" hidden="1">{#N/A,#N/A,FALSE,"MO (2)"}</definedName>
    <definedName name="____________________________________________CEF222" localSheetId="9" hidden="1">{#N/A,#N/A,FALSE,"MO (2)"}</definedName>
    <definedName name="____________________________________________CEF222" localSheetId="8" hidden="1">{#N/A,#N/A,FALSE,"MO (2)"}</definedName>
    <definedName name="____________________________________________CEF222" localSheetId="15" hidden="1">{#N/A,#N/A,FALSE,"MO (2)"}</definedName>
    <definedName name="____________________________________________CEF222" localSheetId="6" hidden="1">{#N/A,#N/A,FALSE,"MO (2)"}</definedName>
    <definedName name="____________________________________________CEF222" localSheetId="12" hidden="1">{#N/A,#N/A,FALSE,"MO (2)"}</definedName>
    <definedName name="____________________________________________CEF222" localSheetId="11" hidden="1">{#N/A,#N/A,FALSE,"MO (2)"}</definedName>
    <definedName name="____________________________________________CEF222" hidden="1">{#N/A,#N/A,FALSE,"MO (2)"}</definedName>
    <definedName name="____________________________________________CEF300" localSheetId="14" hidden="1">{#N/A,#N/A,FALSE,"MO (2)"}</definedName>
    <definedName name="____________________________________________CEF300" localSheetId="13" hidden="1">{#N/A,#N/A,FALSE,"MO (2)"}</definedName>
    <definedName name="____________________________________________CEF300" localSheetId="5" hidden="1">{#N/A,#N/A,FALSE,"MO (2)"}</definedName>
    <definedName name="____________________________________________CEF300" localSheetId="9" hidden="1">{#N/A,#N/A,FALSE,"MO (2)"}</definedName>
    <definedName name="____________________________________________CEF300" localSheetId="8" hidden="1">{#N/A,#N/A,FALSE,"MO (2)"}</definedName>
    <definedName name="____________________________________________CEF300" localSheetId="15" hidden="1">{#N/A,#N/A,FALSE,"MO (2)"}</definedName>
    <definedName name="____________________________________________CEF300" localSheetId="6" hidden="1">{#N/A,#N/A,FALSE,"MO (2)"}</definedName>
    <definedName name="____________________________________________CEF300" localSheetId="12" hidden="1">{#N/A,#N/A,FALSE,"MO (2)"}</definedName>
    <definedName name="____________________________________________CEF300" localSheetId="11" hidden="1">{#N/A,#N/A,FALSE,"MO (2)"}</definedName>
    <definedName name="____________________________________________CEF300" hidden="1">{#N/A,#N/A,FALSE,"MO (2)"}</definedName>
    <definedName name="____________________________________________CEF500" localSheetId="14" hidden="1">{#N/A,#N/A,FALSE,"MO (2)"}</definedName>
    <definedName name="____________________________________________CEF500" localSheetId="13" hidden="1">{#N/A,#N/A,FALSE,"MO (2)"}</definedName>
    <definedName name="____________________________________________CEF500" localSheetId="5" hidden="1">{#N/A,#N/A,FALSE,"MO (2)"}</definedName>
    <definedName name="____________________________________________CEF500" localSheetId="9" hidden="1">{#N/A,#N/A,FALSE,"MO (2)"}</definedName>
    <definedName name="____________________________________________CEF500" localSheetId="8" hidden="1">{#N/A,#N/A,FALSE,"MO (2)"}</definedName>
    <definedName name="____________________________________________CEF500" localSheetId="15" hidden="1">{#N/A,#N/A,FALSE,"MO (2)"}</definedName>
    <definedName name="____________________________________________CEF500" localSheetId="6" hidden="1">{#N/A,#N/A,FALSE,"MO (2)"}</definedName>
    <definedName name="____________________________________________CEF500" localSheetId="12" hidden="1">{#N/A,#N/A,FALSE,"MO (2)"}</definedName>
    <definedName name="____________________________________________CEF500" localSheetId="11" hidden="1">{#N/A,#N/A,FALSE,"MO (2)"}</definedName>
    <definedName name="____________________________________________CEF500" hidden="1">{#N/A,#N/A,FALSE,"MO (2)"}</definedName>
    <definedName name="___________________________________________CEF200" localSheetId="14" hidden="1">{#N/A,#N/A,FALSE,"MO (2)"}</definedName>
    <definedName name="___________________________________________CEF200" localSheetId="13" hidden="1">{#N/A,#N/A,FALSE,"MO (2)"}</definedName>
    <definedName name="___________________________________________CEF200" localSheetId="5" hidden="1">{#N/A,#N/A,FALSE,"MO (2)"}</definedName>
    <definedName name="___________________________________________CEF200" localSheetId="9" hidden="1">{#N/A,#N/A,FALSE,"MO (2)"}</definedName>
    <definedName name="___________________________________________CEF200" localSheetId="8" hidden="1">{#N/A,#N/A,FALSE,"MO (2)"}</definedName>
    <definedName name="___________________________________________CEF200" localSheetId="15" hidden="1">{#N/A,#N/A,FALSE,"MO (2)"}</definedName>
    <definedName name="___________________________________________CEF200" localSheetId="6" hidden="1">{#N/A,#N/A,FALSE,"MO (2)"}</definedName>
    <definedName name="___________________________________________CEF200" localSheetId="12" hidden="1">{#N/A,#N/A,FALSE,"MO (2)"}</definedName>
    <definedName name="___________________________________________CEF200" localSheetId="11" hidden="1">{#N/A,#N/A,FALSE,"MO (2)"}</definedName>
    <definedName name="___________________________________________CEF200" hidden="1">{#N/A,#N/A,FALSE,"MO (2)"}</definedName>
    <definedName name="___________________________________________CEF222" localSheetId="14" hidden="1">{#N/A,#N/A,FALSE,"MO (2)"}</definedName>
    <definedName name="___________________________________________CEF222" localSheetId="13" hidden="1">{#N/A,#N/A,FALSE,"MO (2)"}</definedName>
    <definedName name="___________________________________________CEF222" localSheetId="5" hidden="1">{#N/A,#N/A,FALSE,"MO (2)"}</definedName>
    <definedName name="___________________________________________CEF222" localSheetId="9" hidden="1">{#N/A,#N/A,FALSE,"MO (2)"}</definedName>
    <definedName name="___________________________________________CEF222" localSheetId="8" hidden="1">{#N/A,#N/A,FALSE,"MO (2)"}</definedName>
    <definedName name="___________________________________________CEF222" localSheetId="15" hidden="1">{#N/A,#N/A,FALSE,"MO (2)"}</definedName>
    <definedName name="___________________________________________CEF222" localSheetId="6" hidden="1">{#N/A,#N/A,FALSE,"MO (2)"}</definedName>
    <definedName name="___________________________________________CEF222" localSheetId="12" hidden="1">{#N/A,#N/A,FALSE,"MO (2)"}</definedName>
    <definedName name="___________________________________________CEF222" localSheetId="11" hidden="1">{#N/A,#N/A,FALSE,"MO (2)"}</definedName>
    <definedName name="___________________________________________CEF222" hidden="1">{#N/A,#N/A,FALSE,"MO (2)"}</definedName>
    <definedName name="___________________________________________CEF300" localSheetId="14" hidden="1">{#N/A,#N/A,FALSE,"MO (2)"}</definedName>
    <definedName name="___________________________________________CEF300" localSheetId="13" hidden="1">{#N/A,#N/A,FALSE,"MO (2)"}</definedName>
    <definedName name="___________________________________________CEF300" localSheetId="5" hidden="1">{#N/A,#N/A,FALSE,"MO (2)"}</definedName>
    <definedName name="___________________________________________CEF300" localSheetId="9" hidden="1">{#N/A,#N/A,FALSE,"MO (2)"}</definedName>
    <definedName name="___________________________________________CEF300" localSheetId="8" hidden="1">{#N/A,#N/A,FALSE,"MO (2)"}</definedName>
    <definedName name="___________________________________________CEF300" localSheetId="15" hidden="1">{#N/A,#N/A,FALSE,"MO (2)"}</definedName>
    <definedName name="___________________________________________CEF300" localSheetId="6" hidden="1">{#N/A,#N/A,FALSE,"MO (2)"}</definedName>
    <definedName name="___________________________________________CEF300" localSheetId="12" hidden="1">{#N/A,#N/A,FALSE,"MO (2)"}</definedName>
    <definedName name="___________________________________________CEF300" localSheetId="11" hidden="1">{#N/A,#N/A,FALSE,"MO (2)"}</definedName>
    <definedName name="___________________________________________CEF300" hidden="1">{#N/A,#N/A,FALSE,"MO (2)"}</definedName>
    <definedName name="___________________________________________CEF500" localSheetId="14" hidden="1">{#N/A,#N/A,FALSE,"MO (2)"}</definedName>
    <definedName name="___________________________________________CEF500" localSheetId="13" hidden="1">{#N/A,#N/A,FALSE,"MO (2)"}</definedName>
    <definedName name="___________________________________________CEF500" localSheetId="5" hidden="1">{#N/A,#N/A,FALSE,"MO (2)"}</definedName>
    <definedName name="___________________________________________CEF500" localSheetId="9" hidden="1">{#N/A,#N/A,FALSE,"MO (2)"}</definedName>
    <definedName name="___________________________________________CEF500" localSheetId="8" hidden="1">{#N/A,#N/A,FALSE,"MO (2)"}</definedName>
    <definedName name="___________________________________________CEF500" localSheetId="15" hidden="1">{#N/A,#N/A,FALSE,"MO (2)"}</definedName>
    <definedName name="___________________________________________CEF500" localSheetId="6" hidden="1">{#N/A,#N/A,FALSE,"MO (2)"}</definedName>
    <definedName name="___________________________________________CEF500" localSheetId="12" hidden="1">{#N/A,#N/A,FALSE,"MO (2)"}</definedName>
    <definedName name="___________________________________________CEF500" localSheetId="11" hidden="1">{#N/A,#N/A,FALSE,"MO (2)"}</definedName>
    <definedName name="___________________________________________CEF500" hidden="1">{#N/A,#N/A,FALSE,"MO (2)"}</definedName>
    <definedName name="__________________________________________CEF200" localSheetId="14" hidden="1">{#N/A,#N/A,FALSE,"MO (2)"}</definedName>
    <definedName name="__________________________________________CEF200" localSheetId="13" hidden="1">{#N/A,#N/A,FALSE,"MO (2)"}</definedName>
    <definedName name="__________________________________________CEF200" localSheetId="5" hidden="1">{#N/A,#N/A,FALSE,"MO (2)"}</definedName>
    <definedName name="__________________________________________CEF200" localSheetId="9" hidden="1">{#N/A,#N/A,FALSE,"MO (2)"}</definedName>
    <definedName name="__________________________________________CEF200" localSheetId="8" hidden="1">{#N/A,#N/A,FALSE,"MO (2)"}</definedName>
    <definedName name="__________________________________________CEF200" localSheetId="15" hidden="1">{#N/A,#N/A,FALSE,"MO (2)"}</definedName>
    <definedName name="__________________________________________CEF200" localSheetId="6" hidden="1">{#N/A,#N/A,FALSE,"MO (2)"}</definedName>
    <definedName name="__________________________________________CEF200" localSheetId="12" hidden="1">{#N/A,#N/A,FALSE,"MO (2)"}</definedName>
    <definedName name="__________________________________________CEF200" localSheetId="11" hidden="1">{#N/A,#N/A,FALSE,"MO (2)"}</definedName>
    <definedName name="__________________________________________CEF200" hidden="1">{#N/A,#N/A,FALSE,"MO (2)"}</definedName>
    <definedName name="__________________________________________CEF222" localSheetId="14" hidden="1">{#N/A,#N/A,FALSE,"MO (2)"}</definedName>
    <definedName name="__________________________________________CEF222" localSheetId="13" hidden="1">{#N/A,#N/A,FALSE,"MO (2)"}</definedName>
    <definedName name="__________________________________________CEF222" localSheetId="5" hidden="1">{#N/A,#N/A,FALSE,"MO (2)"}</definedName>
    <definedName name="__________________________________________CEF222" localSheetId="9" hidden="1">{#N/A,#N/A,FALSE,"MO (2)"}</definedName>
    <definedName name="__________________________________________CEF222" localSheetId="8" hidden="1">{#N/A,#N/A,FALSE,"MO (2)"}</definedName>
    <definedName name="__________________________________________CEF222" localSheetId="15" hidden="1">{#N/A,#N/A,FALSE,"MO (2)"}</definedName>
    <definedName name="__________________________________________CEF222" localSheetId="6" hidden="1">{#N/A,#N/A,FALSE,"MO (2)"}</definedName>
    <definedName name="__________________________________________CEF222" localSheetId="12" hidden="1">{#N/A,#N/A,FALSE,"MO (2)"}</definedName>
    <definedName name="__________________________________________CEF222" localSheetId="11" hidden="1">{#N/A,#N/A,FALSE,"MO (2)"}</definedName>
    <definedName name="__________________________________________CEF222" hidden="1">{#N/A,#N/A,FALSE,"MO (2)"}</definedName>
    <definedName name="__________________________________________CEF300" localSheetId="14" hidden="1">{#N/A,#N/A,FALSE,"MO (2)"}</definedName>
    <definedName name="__________________________________________CEF300" localSheetId="13" hidden="1">{#N/A,#N/A,FALSE,"MO (2)"}</definedName>
    <definedName name="__________________________________________CEF300" localSheetId="5" hidden="1">{#N/A,#N/A,FALSE,"MO (2)"}</definedName>
    <definedName name="__________________________________________CEF300" localSheetId="9" hidden="1">{#N/A,#N/A,FALSE,"MO (2)"}</definedName>
    <definedName name="__________________________________________CEF300" localSheetId="8" hidden="1">{#N/A,#N/A,FALSE,"MO (2)"}</definedName>
    <definedName name="__________________________________________CEF300" localSheetId="15" hidden="1">{#N/A,#N/A,FALSE,"MO (2)"}</definedName>
    <definedName name="__________________________________________CEF300" localSheetId="6" hidden="1">{#N/A,#N/A,FALSE,"MO (2)"}</definedName>
    <definedName name="__________________________________________CEF300" localSheetId="12" hidden="1">{#N/A,#N/A,FALSE,"MO (2)"}</definedName>
    <definedName name="__________________________________________CEF300" localSheetId="11" hidden="1">{#N/A,#N/A,FALSE,"MO (2)"}</definedName>
    <definedName name="__________________________________________CEF300" hidden="1">{#N/A,#N/A,FALSE,"MO (2)"}</definedName>
    <definedName name="__________________________________________CEF500" localSheetId="14" hidden="1">{#N/A,#N/A,FALSE,"MO (2)"}</definedName>
    <definedName name="__________________________________________CEF500" localSheetId="13" hidden="1">{#N/A,#N/A,FALSE,"MO (2)"}</definedName>
    <definedName name="__________________________________________CEF500" localSheetId="5" hidden="1">{#N/A,#N/A,FALSE,"MO (2)"}</definedName>
    <definedName name="__________________________________________CEF500" localSheetId="9" hidden="1">{#N/A,#N/A,FALSE,"MO (2)"}</definedName>
    <definedName name="__________________________________________CEF500" localSheetId="8" hidden="1">{#N/A,#N/A,FALSE,"MO (2)"}</definedName>
    <definedName name="__________________________________________CEF500" localSheetId="15" hidden="1">{#N/A,#N/A,FALSE,"MO (2)"}</definedName>
    <definedName name="__________________________________________CEF500" localSheetId="6" hidden="1">{#N/A,#N/A,FALSE,"MO (2)"}</definedName>
    <definedName name="__________________________________________CEF500" localSheetId="12" hidden="1">{#N/A,#N/A,FALSE,"MO (2)"}</definedName>
    <definedName name="__________________________________________CEF500" localSheetId="11" hidden="1">{#N/A,#N/A,FALSE,"MO (2)"}</definedName>
    <definedName name="__________________________________________CEF500" hidden="1">{#N/A,#N/A,FALSE,"MO (2)"}</definedName>
    <definedName name="________________________________________CEF200" localSheetId="14" hidden="1">{#N/A,#N/A,FALSE,"MO (2)"}</definedName>
    <definedName name="________________________________________CEF200" localSheetId="13" hidden="1">{#N/A,#N/A,FALSE,"MO (2)"}</definedName>
    <definedName name="________________________________________CEF200" localSheetId="5" hidden="1">{#N/A,#N/A,FALSE,"MO (2)"}</definedName>
    <definedName name="________________________________________CEF200" localSheetId="9" hidden="1">{#N/A,#N/A,FALSE,"MO (2)"}</definedName>
    <definedName name="________________________________________CEF200" localSheetId="8" hidden="1">{#N/A,#N/A,FALSE,"MO (2)"}</definedName>
    <definedName name="________________________________________CEF200" localSheetId="15" hidden="1">{#N/A,#N/A,FALSE,"MO (2)"}</definedName>
    <definedName name="________________________________________CEF200" localSheetId="6" hidden="1">{#N/A,#N/A,FALSE,"MO (2)"}</definedName>
    <definedName name="________________________________________CEF200" localSheetId="12" hidden="1">{#N/A,#N/A,FALSE,"MO (2)"}</definedName>
    <definedName name="________________________________________CEF200" localSheetId="11" hidden="1">{#N/A,#N/A,FALSE,"MO (2)"}</definedName>
    <definedName name="________________________________________CEF200" hidden="1">{#N/A,#N/A,FALSE,"MO (2)"}</definedName>
    <definedName name="________________________________________CEF222" localSheetId="14" hidden="1">{#N/A,#N/A,FALSE,"MO (2)"}</definedName>
    <definedName name="________________________________________CEF222" localSheetId="13" hidden="1">{#N/A,#N/A,FALSE,"MO (2)"}</definedName>
    <definedName name="________________________________________CEF222" localSheetId="5" hidden="1">{#N/A,#N/A,FALSE,"MO (2)"}</definedName>
    <definedName name="________________________________________CEF222" localSheetId="9" hidden="1">{#N/A,#N/A,FALSE,"MO (2)"}</definedName>
    <definedName name="________________________________________CEF222" localSheetId="8" hidden="1">{#N/A,#N/A,FALSE,"MO (2)"}</definedName>
    <definedName name="________________________________________CEF222" localSheetId="15" hidden="1">{#N/A,#N/A,FALSE,"MO (2)"}</definedName>
    <definedName name="________________________________________CEF222" localSheetId="6" hidden="1">{#N/A,#N/A,FALSE,"MO (2)"}</definedName>
    <definedName name="________________________________________CEF222" localSheetId="12" hidden="1">{#N/A,#N/A,FALSE,"MO (2)"}</definedName>
    <definedName name="________________________________________CEF222" localSheetId="11" hidden="1">{#N/A,#N/A,FALSE,"MO (2)"}</definedName>
    <definedName name="________________________________________CEF222" hidden="1">{#N/A,#N/A,FALSE,"MO (2)"}</definedName>
    <definedName name="________________________________________CEF300" localSheetId="14" hidden="1">{#N/A,#N/A,FALSE,"MO (2)"}</definedName>
    <definedName name="________________________________________CEF300" localSheetId="13" hidden="1">{#N/A,#N/A,FALSE,"MO (2)"}</definedName>
    <definedName name="________________________________________CEF300" localSheetId="5" hidden="1">{#N/A,#N/A,FALSE,"MO (2)"}</definedName>
    <definedName name="________________________________________CEF300" localSheetId="9" hidden="1">{#N/A,#N/A,FALSE,"MO (2)"}</definedName>
    <definedName name="________________________________________CEF300" localSheetId="8" hidden="1">{#N/A,#N/A,FALSE,"MO (2)"}</definedName>
    <definedName name="________________________________________CEF300" localSheetId="15" hidden="1">{#N/A,#N/A,FALSE,"MO (2)"}</definedName>
    <definedName name="________________________________________CEF300" localSheetId="6" hidden="1">{#N/A,#N/A,FALSE,"MO (2)"}</definedName>
    <definedName name="________________________________________CEF300" localSheetId="12" hidden="1">{#N/A,#N/A,FALSE,"MO (2)"}</definedName>
    <definedName name="________________________________________CEF300" localSheetId="11" hidden="1">{#N/A,#N/A,FALSE,"MO (2)"}</definedName>
    <definedName name="________________________________________CEF300" hidden="1">{#N/A,#N/A,FALSE,"MO (2)"}</definedName>
    <definedName name="________________________________________CEF500" localSheetId="14" hidden="1">{#N/A,#N/A,FALSE,"MO (2)"}</definedName>
    <definedName name="________________________________________CEF500" localSheetId="13" hidden="1">{#N/A,#N/A,FALSE,"MO (2)"}</definedName>
    <definedName name="________________________________________CEF500" localSheetId="5" hidden="1">{#N/A,#N/A,FALSE,"MO (2)"}</definedName>
    <definedName name="________________________________________CEF500" localSheetId="9" hidden="1">{#N/A,#N/A,FALSE,"MO (2)"}</definedName>
    <definedName name="________________________________________CEF500" localSheetId="8" hidden="1">{#N/A,#N/A,FALSE,"MO (2)"}</definedName>
    <definedName name="________________________________________CEF500" localSheetId="15" hidden="1">{#N/A,#N/A,FALSE,"MO (2)"}</definedName>
    <definedName name="________________________________________CEF500" localSheetId="6" hidden="1">{#N/A,#N/A,FALSE,"MO (2)"}</definedName>
    <definedName name="________________________________________CEF500" localSheetId="12" hidden="1">{#N/A,#N/A,FALSE,"MO (2)"}</definedName>
    <definedName name="________________________________________CEF500" localSheetId="11" hidden="1">{#N/A,#N/A,FALSE,"MO (2)"}</definedName>
    <definedName name="________________________________________CEF500" hidden="1">{#N/A,#N/A,FALSE,"MO (2)"}</definedName>
    <definedName name="_______________________________________CEF200" localSheetId="14" hidden="1">{#N/A,#N/A,FALSE,"MO (2)"}</definedName>
    <definedName name="_______________________________________CEF200" localSheetId="13" hidden="1">{#N/A,#N/A,FALSE,"MO (2)"}</definedName>
    <definedName name="_______________________________________CEF200" localSheetId="5" hidden="1">{#N/A,#N/A,FALSE,"MO (2)"}</definedName>
    <definedName name="_______________________________________CEF200" localSheetId="9" hidden="1">{#N/A,#N/A,FALSE,"MO (2)"}</definedName>
    <definedName name="_______________________________________CEF200" localSheetId="8" hidden="1">{#N/A,#N/A,FALSE,"MO (2)"}</definedName>
    <definedName name="_______________________________________CEF200" localSheetId="15" hidden="1">{#N/A,#N/A,FALSE,"MO (2)"}</definedName>
    <definedName name="_______________________________________CEF200" localSheetId="6" hidden="1">{#N/A,#N/A,FALSE,"MO (2)"}</definedName>
    <definedName name="_______________________________________CEF200" localSheetId="12" hidden="1">{#N/A,#N/A,FALSE,"MO (2)"}</definedName>
    <definedName name="_______________________________________CEF200" localSheetId="11" hidden="1">{#N/A,#N/A,FALSE,"MO (2)"}</definedName>
    <definedName name="_______________________________________CEF200" hidden="1">{#N/A,#N/A,FALSE,"MO (2)"}</definedName>
    <definedName name="_______________________________________CEF222" localSheetId="14" hidden="1">{#N/A,#N/A,FALSE,"MO (2)"}</definedName>
    <definedName name="_______________________________________CEF222" localSheetId="13" hidden="1">{#N/A,#N/A,FALSE,"MO (2)"}</definedName>
    <definedName name="_______________________________________CEF222" localSheetId="5" hidden="1">{#N/A,#N/A,FALSE,"MO (2)"}</definedName>
    <definedName name="_______________________________________CEF222" localSheetId="9" hidden="1">{#N/A,#N/A,FALSE,"MO (2)"}</definedName>
    <definedName name="_______________________________________CEF222" localSheetId="8" hidden="1">{#N/A,#N/A,FALSE,"MO (2)"}</definedName>
    <definedName name="_______________________________________CEF222" localSheetId="15" hidden="1">{#N/A,#N/A,FALSE,"MO (2)"}</definedName>
    <definedName name="_______________________________________CEF222" localSheetId="6" hidden="1">{#N/A,#N/A,FALSE,"MO (2)"}</definedName>
    <definedName name="_______________________________________CEF222" localSheetId="12" hidden="1">{#N/A,#N/A,FALSE,"MO (2)"}</definedName>
    <definedName name="_______________________________________CEF222" localSheetId="11" hidden="1">{#N/A,#N/A,FALSE,"MO (2)"}</definedName>
    <definedName name="_______________________________________CEF222" hidden="1">{#N/A,#N/A,FALSE,"MO (2)"}</definedName>
    <definedName name="_______________________________________CEF300" localSheetId="14" hidden="1">{#N/A,#N/A,FALSE,"MO (2)"}</definedName>
    <definedName name="_______________________________________CEF300" localSheetId="13" hidden="1">{#N/A,#N/A,FALSE,"MO (2)"}</definedName>
    <definedName name="_______________________________________CEF300" localSheetId="5" hidden="1">{#N/A,#N/A,FALSE,"MO (2)"}</definedName>
    <definedName name="_______________________________________CEF300" localSheetId="9" hidden="1">{#N/A,#N/A,FALSE,"MO (2)"}</definedName>
    <definedName name="_______________________________________CEF300" localSheetId="8" hidden="1">{#N/A,#N/A,FALSE,"MO (2)"}</definedName>
    <definedName name="_______________________________________CEF300" localSheetId="15" hidden="1">{#N/A,#N/A,FALSE,"MO (2)"}</definedName>
    <definedName name="_______________________________________CEF300" localSheetId="6" hidden="1">{#N/A,#N/A,FALSE,"MO (2)"}</definedName>
    <definedName name="_______________________________________CEF300" localSheetId="12" hidden="1">{#N/A,#N/A,FALSE,"MO (2)"}</definedName>
    <definedName name="_______________________________________CEF300" localSheetId="11" hidden="1">{#N/A,#N/A,FALSE,"MO (2)"}</definedName>
    <definedName name="_______________________________________CEF300" hidden="1">{#N/A,#N/A,FALSE,"MO (2)"}</definedName>
    <definedName name="_______________________________________CEF500" localSheetId="14" hidden="1">{#N/A,#N/A,FALSE,"MO (2)"}</definedName>
    <definedName name="_______________________________________CEF500" localSheetId="13" hidden="1">{#N/A,#N/A,FALSE,"MO (2)"}</definedName>
    <definedName name="_______________________________________CEF500" localSheetId="5" hidden="1">{#N/A,#N/A,FALSE,"MO (2)"}</definedName>
    <definedName name="_______________________________________CEF500" localSheetId="9" hidden="1">{#N/A,#N/A,FALSE,"MO (2)"}</definedName>
    <definedName name="_______________________________________CEF500" localSheetId="8" hidden="1">{#N/A,#N/A,FALSE,"MO (2)"}</definedName>
    <definedName name="_______________________________________CEF500" localSheetId="15" hidden="1">{#N/A,#N/A,FALSE,"MO (2)"}</definedName>
    <definedName name="_______________________________________CEF500" localSheetId="6" hidden="1">{#N/A,#N/A,FALSE,"MO (2)"}</definedName>
    <definedName name="_______________________________________CEF500" localSheetId="12" hidden="1">{#N/A,#N/A,FALSE,"MO (2)"}</definedName>
    <definedName name="_______________________________________CEF500" localSheetId="11" hidden="1">{#N/A,#N/A,FALSE,"MO (2)"}</definedName>
    <definedName name="_______________________________________CEF500" hidden="1">{#N/A,#N/A,FALSE,"MO (2)"}</definedName>
    <definedName name="______________________________________CEF200" localSheetId="14" hidden="1">{#N/A,#N/A,FALSE,"MO (2)"}</definedName>
    <definedName name="______________________________________CEF200" localSheetId="13" hidden="1">{#N/A,#N/A,FALSE,"MO (2)"}</definedName>
    <definedName name="______________________________________CEF200" localSheetId="5" hidden="1">{#N/A,#N/A,FALSE,"MO (2)"}</definedName>
    <definedName name="______________________________________CEF200" localSheetId="9" hidden="1">{#N/A,#N/A,FALSE,"MO (2)"}</definedName>
    <definedName name="______________________________________CEF200" localSheetId="8" hidden="1">{#N/A,#N/A,FALSE,"MO (2)"}</definedName>
    <definedName name="______________________________________CEF200" localSheetId="15" hidden="1">{#N/A,#N/A,FALSE,"MO (2)"}</definedName>
    <definedName name="______________________________________CEF200" localSheetId="6" hidden="1">{#N/A,#N/A,FALSE,"MO (2)"}</definedName>
    <definedName name="______________________________________CEF200" localSheetId="12" hidden="1">{#N/A,#N/A,FALSE,"MO (2)"}</definedName>
    <definedName name="______________________________________CEF200" localSheetId="11" hidden="1">{#N/A,#N/A,FALSE,"MO (2)"}</definedName>
    <definedName name="______________________________________CEF200" hidden="1">{#N/A,#N/A,FALSE,"MO (2)"}</definedName>
    <definedName name="______________________________________CEF222" localSheetId="14" hidden="1">{#N/A,#N/A,FALSE,"MO (2)"}</definedName>
    <definedName name="______________________________________CEF222" localSheetId="13" hidden="1">{#N/A,#N/A,FALSE,"MO (2)"}</definedName>
    <definedName name="______________________________________CEF222" localSheetId="5" hidden="1">{#N/A,#N/A,FALSE,"MO (2)"}</definedName>
    <definedName name="______________________________________CEF222" localSheetId="9" hidden="1">{#N/A,#N/A,FALSE,"MO (2)"}</definedName>
    <definedName name="______________________________________CEF222" localSheetId="8" hidden="1">{#N/A,#N/A,FALSE,"MO (2)"}</definedName>
    <definedName name="______________________________________CEF222" localSheetId="15" hidden="1">{#N/A,#N/A,FALSE,"MO (2)"}</definedName>
    <definedName name="______________________________________CEF222" localSheetId="6" hidden="1">{#N/A,#N/A,FALSE,"MO (2)"}</definedName>
    <definedName name="______________________________________CEF222" localSheetId="12" hidden="1">{#N/A,#N/A,FALSE,"MO (2)"}</definedName>
    <definedName name="______________________________________CEF222" localSheetId="11" hidden="1">{#N/A,#N/A,FALSE,"MO (2)"}</definedName>
    <definedName name="______________________________________CEF222" hidden="1">{#N/A,#N/A,FALSE,"MO (2)"}</definedName>
    <definedName name="______________________________________CEF300" localSheetId="14" hidden="1">{#N/A,#N/A,FALSE,"MO (2)"}</definedName>
    <definedName name="______________________________________CEF300" localSheetId="13" hidden="1">{#N/A,#N/A,FALSE,"MO (2)"}</definedName>
    <definedName name="______________________________________CEF300" localSheetId="5" hidden="1">{#N/A,#N/A,FALSE,"MO (2)"}</definedName>
    <definedName name="______________________________________CEF300" localSheetId="9" hidden="1">{#N/A,#N/A,FALSE,"MO (2)"}</definedName>
    <definedName name="______________________________________CEF300" localSheetId="8" hidden="1">{#N/A,#N/A,FALSE,"MO (2)"}</definedName>
    <definedName name="______________________________________CEF300" localSheetId="15" hidden="1">{#N/A,#N/A,FALSE,"MO (2)"}</definedName>
    <definedName name="______________________________________CEF300" localSheetId="6" hidden="1">{#N/A,#N/A,FALSE,"MO (2)"}</definedName>
    <definedName name="______________________________________CEF300" localSheetId="12" hidden="1">{#N/A,#N/A,FALSE,"MO (2)"}</definedName>
    <definedName name="______________________________________CEF300" localSheetId="11" hidden="1">{#N/A,#N/A,FALSE,"MO (2)"}</definedName>
    <definedName name="______________________________________CEF300" hidden="1">{#N/A,#N/A,FALSE,"MO (2)"}</definedName>
    <definedName name="______________________________________CEF500" localSheetId="14" hidden="1">{#N/A,#N/A,FALSE,"MO (2)"}</definedName>
    <definedName name="______________________________________CEF500" localSheetId="13" hidden="1">{#N/A,#N/A,FALSE,"MO (2)"}</definedName>
    <definedName name="______________________________________CEF500" localSheetId="5" hidden="1">{#N/A,#N/A,FALSE,"MO (2)"}</definedName>
    <definedName name="______________________________________CEF500" localSheetId="9" hidden="1">{#N/A,#N/A,FALSE,"MO (2)"}</definedName>
    <definedName name="______________________________________CEF500" localSheetId="8" hidden="1">{#N/A,#N/A,FALSE,"MO (2)"}</definedName>
    <definedName name="______________________________________CEF500" localSheetId="15" hidden="1">{#N/A,#N/A,FALSE,"MO (2)"}</definedName>
    <definedName name="______________________________________CEF500" localSheetId="6" hidden="1">{#N/A,#N/A,FALSE,"MO (2)"}</definedName>
    <definedName name="______________________________________CEF500" localSheetId="12" hidden="1">{#N/A,#N/A,FALSE,"MO (2)"}</definedName>
    <definedName name="______________________________________CEF500" localSheetId="11" hidden="1">{#N/A,#N/A,FALSE,"MO (2)"}</definedName>
    <definedName name="______________________________________CEF500" hidden="1">{#N/A,#N/A,FALSE,"MO (2)"}</definedName>
    <definedName name="_____________________________________CEF200" localSheetId="14" hidden="1">{#N/A,#N/A,FALSE,"MO (2)"}</definedName>
    <definedName name="_____________________________________CEF200" localSheetId="13" hidden="1">{#N/A,#N/A,FALSE,"MO (2)"}</definedName>
    <definedName name="_____________________________________CEF200" localSheetId="5" hidden="1">{#N/A,#N/A,FALSE,"MO (2)"}</definedName>
    <definedName name="_____________________________________CEF200" localSheetId="9" hidden="1">{#N/A,#N/A,FALSE,"MO (2)"}</definedName>
    <definedName name="_____________________________________CEF200" localSheetId="8" hidden="1">{#N/A,#N/A,FALSE,"MO (2)"}</definedName>
    <definedName name="_____________________________________CEF200" localSheetId="15" hidden="1">{#N/A,#N/A,FALSE,"MO (2)"}</definedName>
    <definedName name="_____________________________________CEF200" localSheetId="6" hidden="1">{#N/A,#N/A,FALSE,"MO (2)"}</definedName>
    <definedName name="_____________________________________CEF200" localSheetId="12" hidden="1">{#N/A,#N/A,FALSE,"MO (2)"}</definedName>
    <definedName name="_____________________________________CEF200" localSheetId="11" hidden="1">{#N/A,#N/A,FALSE,"MO (2)"}</definedName>
    <definedName name="_____________________________________CEF200" hidden="1">{#N/A,#N/A,FALSE,"MO (2)"}</definedName>
    <definedName name="_____________________________________CEF222" localSheetId="14" hidden="1">{#N/A,#N/A,FALSE,"MO (2)"}</definedName>
    <definedName name="_____________________________________CEF222" localSheetId="13" hidden="1">{#N/A,#N/A,FALSE,"MO (2)"}</definedName>
    <definedName name="_____________________________________CEF222" localSheetId="5" hidden="1">{#N/A,#N/A,FALSE,"MO (2)"}</definedName>
    <definedName name="_____________________________________CEF222" localSheetId="9" hidden="1">{#N/A,#N/A,FALSE,"MO (2)"}</definedName>
    <definedName name="_____________________________________CEF222" localSheetId="8" hidden="1">{#N/A,#N/A,FALSE,"MO (2)"}</definedName>
    <definedName name="_____________________________________CEF222" localSheetId="15" hidden="1">{#N/A,#N/A,FALSE,"MO (2)"}</definedName>
    <definedName name="_____________________________________CEF222" localSheetId="6" hidden="1">{#N/A,#N/A,FALSE,"MO (2)"}</definedName>
    <definedName name="_____________________________________CEF222" localSheetId="12" hidden="1">{#N/A,#N/A,FALSE,"MO (2)"}</definedName>
    <definedName name="_____________________________________CEF222" localSheetId="11" hidden="1">{#N/A,#N/A,FALSE,"MO (2)"}</definedName>
    <definedName name="_____________________________________CEF222" hidden="1">{#N/A,#N/A,FALSE,"MO (2)"}</definedName>
    <definedName name="_____________________________________CEF300" localSheetId="14" hidden="1">{#N/A,#N/A,FALSE,"MO (2)"}</definedName>
    <definedName name="_____________________________________CEF300" localSheetId="13" hidden="1">{#N/A,#N/A,FALSE,"MO (2)"}</definedName>
    <definedName name="_____________________________________CEF300" localSheetId="5" hidden="1">{#N/A,#N/A,FALSE,"MO (2)"}</definedName>
    <definedName name="_____________________________________CEF300" localSheetId="9" hidden="1">{#N/A,#N/A,FALSE,"MO (2)"}</definedName>
    <definedName name="_____________________________________CEF300" localSheetId="8" hidden="1">{#N/A,#N/A,FALSE,"MO (2)"}</definedName>
    <definedName name="_____________________________________CEF300" localSheetId="15" hidden="1">{#N/A,#N/A,FALSE,"MO (2)"}</definedName>
    <definedName name="_____________________________________CEF300" localSheetId="6" hidden="1">{#N/A,#N/A,FALSE,"MO (2)"}</definedName>
    <definedName name="_____________________________________CEF300" localSheetId="12" hidden="1">{#N/A,#N/A,FALSE,"MO (2)"}</definedName>
    <definedName name="_____________________________________CEF300" localSheetId="11" hidden="1">{#N/A,#N/A,FALSE,"MO (2)"}</definedName>
    <definedName name="_____________________________________CEF300" hidden="1">{#N/A,#N/A,FALSE,"MO (2)"}</definedName>
    <definedName name="_____________________________________CEF500" localSheetId="14" hidden="1">{#N/A,#N/A,FALSE,"MO (2)"}</definedName>
    <definedName name="_____________________________________CEF500" localSheetId="13" hidden="1">{#N/A,#N/A,FALSE,"MO (2)"}</definedName>
    <definedName name="_____________________________________CEF500" localSheetId="5" hidden="1">{#N/A,#N/A,FALSE,"MO (2)"}</definedName>
    <definedName name="_____________________________________CEF500" localSheetId="9" hidden="1">{#N/A,#N/A,FALSE,"MO (2)"}</definedName>
    <definedName name="_____________________________________CEF500" localSheetId="8" hidden="1">{#N/A,#N/A,FALSE,"MO (2)"}</definedName>
    <definedName name="_____________________________________CEF500" localSheetId="15" hidden="1">{#N/A,#N/A,FALSE,"MO (2)"}</definedName>
    <definedName name="_____________________________________CEF500" localSheetId="6" hidden="1">{#N/A,#N/A,FALSE,"MO (2)"}</definedName>
    <definedName name="_____________________________________CEF500" localSheetId="12" hidden="1">{#N/A,#N/A,FALSE,"MO (2)"}</definedName>
    <definedName name="_____________________________________CEF500" localSheetId="11" hidden="1">{#N/A,#N/A,FALSE,"MO (2)"}</definedName>
    <definedName name="_____________________________________CEF500" hidden="1">{#N/A,#N/A,FALSE,"MO (2)"}</definedName>
    <definedName name="____________________________________CEF200" localSheetId="14" hidden="1">{#N/A,#N/A,FALSE,"MO (2)"}</definedName>
    <definedName name="____________________________________CEF200" localSheetId="13" hidden="1">{#N/A,#N/A,FALSE,"MO (2)"}</definedName>
    <definedName name="____________________________________CEF200" localSheetId="5" hidden="1">{#N/A,#N/A,FALSE,"MO (2)"}</definedName>
    <definedName name="____________________________________CEF200" localSheetId="9" hidden="1">{#N/A,#N/A,FALSE,"MO (2)"}</definedName>
    <definedName name="____________________________________CEF200" localSheetId="8" hidden="1">{#N/A,#N/A,FALSE,"MO (2)"}</definedName>
    <definedName name="____________________________________CEF200" localSheetId="15" hidden="1">{#N/A,#N/A,FALSE,"MO (2)"}</definedName>
    <definedName name="____________________________________CEF200" localSheetId="6" hidden="1">{#N/A,#N/A,FALSE,"MO (2)"}</definedName>
    <definedName name="____________________________________CEF200" localSheetId="12" hidden="1">{#N/A,#N/A,FALSE,"MO (2)"}</definedName>
    <definedName name="____________________________________CEF200" localSheetId="11" hidden="1">{#N/A,#N/A,FALSE,"MO (2)"}</definedName>
    <definedName name="____________________________________CEF200" hidden="1">{#N/A,#N/A,FALSE,"MO (2)"}</definedName>
    <definedName name="____________________________________CEF222" localSheetId="14" hidden="1">{#N/A,#N/A,FALSE,"MO (2)"}</definedName>
    <definedName name="____________________________________CEF222" localSheetId="13" hidden="1">{#N/A,#N/A,FALSE,"MO (2)"}</definedName>
    <definedName name="____________________________________CEF222" localSheetId="5" hidden="1">{#N/A,#N/A,FALSE,"MO (2)"}</definedName>
    <definedName name="____________________________________CEF222" localSheetId="9" hidden="1">{#N/A,#N/A,FALSE,"MO (2)"}</definedName>
    <definedName name="____________________________________CEF222" localSheetId="8" hidden="1">{#N/A,#N/A,FALSE,"MO (2)"}</definedName>
    <definedName name="____________________________________CEF222" localSheetId="15" hidden="1">{#N/A,#N/A,FALSE,"MO (2)"}</definedName>
    <definedName name="____________________________________CEF222" localSheetId="6" hidden="1">{#N/A,#N/A,FALSE,"MO (2)"}</definedName>
    <definedName name="____________________________________CEF222" localSheetId="12" hidden="1">{#N/A,#N/A,FALSE,"MO (2)"}</definedName>
    <definedName name="____________________________________CEF222" localSheetId="11" hidden="1">{#N/A,#N/A,FALSE,"MO (2)"}</definedName>
    <definedName name="____________________________________CEF222" hidden="1">{#N/A,#N/A,FALSE,"MO (2)"}</definedName>
    <definedName name="____________________________________CEF300" localSheetId="14" hidden="1">{#N/A,#N/A,FALSE,"MO (2)"}</definedName>
    <definedName name="____________________________________CEF300" localSheetId="13" hidden="1">{#N/A,#N/A,FALSE,"MO (2)"}</definedName>
    <definedName name="____________________________________CEF300" localSheetId="5" hidden="1">{#N/A,#N/A,FALSE,"MO (2)"}</definedName>
    <definedName name="____________________________________CEF300" localSheetId="9" hidden="1">{#N/A,#N/A,FALSE,"MO (2)"}</definedName>
    <definedName name="____________________________________CEF300" localSheetId="8" hidden="1">{#N/A,#N/A,FALSE,"MO (2)"}</definedName>
    <definedName name="____________________________________CEF300" localSheetId="15" hidden="1">{#N/A,#N/A,FALSE,"MO (2)"}</definedName>
    <definedName name="____________________________________CEF300" localSheetId="6" hidden="1">{#N/A,#N/A,FALSE,"MO (2)"}</definedName>
    <definedName name="____________________________________CEF300" localSheetId="12" hidden="1">{#N/A,#N/A,FALSE,"MO (2)"}</definedName>
    <definedName name="____________________________________CEF300" localSheetId="11" hidden="1">{#N/A,#N/A,FALSE,"MO (2)"}</definedName>
    <definedName name="____________________________________CEF300" hidden="1">{#N/A,#N/A,FALSE,"MO (2)"}</definedName>
    <definedName name="____________________________________CEF500" localSheetId="14" hidden="1">{#N/A,#N/A,FALSE,"MO (2)"}</definedName>
    <definedName name="____________________________________CEF500" localSheetId="13" hidden="1">{#N/A,#N/A,FALSE,"MO (2)"}</definedName>
    <definedName name="____________________________________CEF500" localSheetId="5" hidden="1">{#N/A,#N/A,FALSE,"MO (2)"}</definedName>
    <definedName name="____________________________________CEF500" localSheetId="9" hidden="1">{#N/A,#N/A,FALSE,"MO (2)"}</definedName>
    <definedName name="____________________________________CEF500" localSheetId="8" hidden="1">{#N/A,#N/A,FALSE,"MO (2)"}</definedName>
    <definedName name="____________________________________CEF500" localSheetId="15" hidden="1">{#N/A,#N/A,FALSE,"MO (2)"}</definedName>
    <definedName name="____________________________________CEF500" localSheetId="6" hidden="1">{#N/A,#N/A,FALSE,"MO (2)"}</definedName>
    <definedName name="____________________________________CEF500" localSheetId="12" hidden="1">{#N/A,#N/A,FALSE,"MO (2)"}</definedName>
    <definedName name="____________________________________CEF500" localSheetId="11" hidden="1">{#N/A,#N/A,FALSE,"MO (2)"}</definedName>
    <definedName name="____________________________________CEF500" hidden="1">{#N/A,#N/A,FALSE,"MO (2)"}</definedName>
    <definedName name="___________________________________CEF200" localSheetId="14" hidden="1">{#N/A,#N/A,FALSE,"MO (2)"}</definedName>
    <definedName name="___________________________________CEF200" localSheetId="13" hidden="1">{#N/A,#N/A,FALSE,"MO (2)"}</definedName>
    <definedName name="___________________________________CEF200" localSheetId="5" hidden="1">{#N/A,#N/A,FALSE,"MO (2)"}</definedName>
    <definedName name="___________________________________CEF200" localSheetId="9" hidden="1">{#N/A,#N/A,FALSE,"MO (2)"}</definedName>
    <definedName name="___________________________________CEF200" localSheetId="8" hidden="1">{#N/A,#N/A,FALSE,"MO (2)"}</definedName>
    <definedName name="___________________________________CEF200" localSheetId="15" hidden="1">{#N/A,#N/A,FALSE,"MO (2)"}</definedName>
    <definedName name="___________________________________CEF200" localSheetId="6" hidden="1">{#N/A,#N/A,FALSE,"MO (2)"}</definedName>
    <definedName name="___________________________________CEF200" localSheetId="12" hidden="1">{#N/A,#N/A,FALSE,"MO (2)"}</definedName>
    <definedName name="___________________________________CEF200" localSheetId="11" hidden="1">{#N/A,#N/A,FALSE,"MO (2)"}</definedName>
    <definedName name="___________________________________CEF200" hidden="1">{#N/A,#N/A,FALSE,"MO (2)"}</definedName>
    <definedName name="___________________________________CEF222" localSheetId="14" hidden="1">{#N/A,#N/A,FALSE,"MO (2)"}</definedName>
    <definedName name="___________________________________CEF222" localSheetId="13" hidden="1">{#N/A,#N/A,FALSE,"MO (2)"}</definedName>
    <definedName name="___________________________________CEF222" localSheetId="5" hidden="1">{#N/A,#N/A,FALSE,"MO (2)"}</definedName>
    <definedName name="___________________________________CEF222" localSheetId="9" hidden="1">{#N/A,#N/A,FALSE,"MO (2)"}</definedName>
    <definedName name="___________________________________CEF222" localSheetId="8" hidden="1">{#N/A,#N/A,FALSE,"MO (2)"}</definedName>
    <definedName name="___________________________________CEF222" localSheetId="15" hidden="1">{#N/A,#N/A,FALSE,"MO (2)"}</definedName>
    <definedName name="___________________________________CEF222" localSheetId="6" hidden="1">{#N/A,#N/A,FALSE,"MO (2)"}</definedName>
    <definedName name="___________________________________CEF222" localSheetId="12" hidden="1">{#N/A,#N/A,FALSE,"MO (2)"}</definedName>
    <definedName name="___________________________________CEF222" localSheetId="11" hidden="1">{#N/A,#N/A,FALSE,"MO (2)"}</definedName>
    <definedName name="___________________________________CEF222" hidden="1">{#N/A,#N/A,FALSE,"MO (2)"}</definedName>
    <definedName name="___________________________________CEF300" localSheetId="14" hidden="1">{#N/A,#N/A,FALSE,"MO (2)"}</definedName>
    <definedName name="___________________________________CEF300" localSheetId="13" hidden="1">{#N/A,#N/A,FALSE,"MO (2)"}</definedName>
    <definedName name="___________________________________CEF300" localSheetId="5" hidden="1">{#N/A,#N/A,FALSE,"MO (2)"}</definedName>
    <definedName name="___________________________________CEF300" localSheetId="9" hidden="1">{#N/A,#N/A,FALSE,"MO (2)"}</definedName>
    <definedName name="___________________________________CEF300" localSheetId="8" hidden="1">{#N/A,#N/A,FALSE,"MO (2)"}</definedName>
    <definedName name="___________________________________CEF300" localSheetId="15" hidden="1">{#N/A,#N/A,FALSE,"MO (2)"}</definedName>
    <definedName name="___________________________________CEF300" localSheetId="6" hidden="1">{#N/A,#N/A,FALSE,"MO (2)"}</definedName>
    <definedName name="___________________________________CEF300" localSheetId="12" hidden="1">{#N/A,#N/A,FALSE,"MO (2)"}</definedName>
    <definedName name="___________________________________CEF300" localSheetId="11" hidden="1">{#N/A,#N/A,FALSE,"MO (2)"}</definedName>
    <definedName name="___________________________________CEF300" hidden="1">{#N/A,#N/A,FALSE,"MO (2)"}</definedName>
    <definedName name="___________________________________CEF500" localSheetId="14" hidden="1">{#N/A,#N/A,FALSE,"MO (2)"}</definedName>
    <definedName name="___________________________________CEF500" localSheetId="13" hidden="1">{#N/A,#N/A,FALSE,"MO (2)"}</definedName>
    <definedName name="___________________________________CEF500" localSheetId="5" hidden="1">{#N/A,#N/A,FALSE,"MO (2)"}</definedName>
    <definedName name="___________________________________CEF500" localSheetId="9" hidden="1">{#N/A,#N/A,FALSE,"MO (2)"}</definedName>
    <definedName name="___________________________________CEF500" localSheetId="8" hidden="1">{#N/A,#N/A,FALSE,"MO (2)"}</definedName>
    <definedName name="___________________________________CEF500" localSheetId="15" hidden="1">{#N/A,#N/A,FALSE,"MO (2)"}</definedName>
    <definedName name="___________________________________CEF500" localSheetId="6" hidden="1">{#N/A,#N/A,FALSE,"MO (2)"}</definedName>
    <definedName name="___________________________________CEF500" localSheetId="12" hidden="1">{#N/A,#N/A,FALSE,"MO (2)"}</definedName>
    <definedName name="___________________________________CEF500" localSheetId="11" hidden="1">{#N/A,#N/A,FALSE,"MO (2)"}</definedName>
    <definedName name="___________________________________CEF500" hidden="1">{#N/A,#N/A,FALSE,"MO (2)"}</definedName>
    <definedName name="__________________________________CEF200" localSheetId="14" hidden="1">{#N/A,#N/A,FALSE,"MO (2)"}</definedName>
    <definedName name="__________________________________CEF200" localSheetId="13" hidden="1">{#N/A,#N/A,FALSE,"MO (2)"}</definedName>
    <definedName name="__________________________________CEF200" localSheetId="5" hidden="1">{#N/A,#N/A,FALSE,"MO (2)"}</definedName>
    <definedName name="__________________________________CEF200" localSheetId="9" hidden="1">{#N/A,#N/A,FALSE,"MO (2)"}</definedName>
    <definedName name="__________________________________CEF200" localSheetId="8" hidden="1">{#N/A,#N/A,FALSE,"MO (2)"}</definedName>
    <definedName name="__________________________________CEF200" localSheetId="15" hidden="1">{#N/A,#N/A,FALSE,"MO (2)"}</definedName>
    <definedName name="__________________________________CEF200" localSheetId="6" hidden="1">{#N/A,#N/A,FALSE,"MO (2)"}</definedName>
    <definedName name="__________________________________CEF200" localSheetId="12" hidden="1">{#N/A,#N/A,FALSE,"MO (2)"}</definedName>
    <definedName name="__________________________________CEF200" localSheetId="11" hidden="1">{#N/A,#N/A,FALSE,"MO (2)"}</definedName>
    <definedName name="__________________________________CEF200" hidden="1">{#N/A,#N/A,FALSE,"MO (2)"}</definedName>
    <definedName name="__________________________________CEF222" localSheetId="14" hidden="1">{#N/A,#N/A,FALSE,"MO (2)"}</definedName>
    <definedName name="__________________________________CEF222" localSheetId="13" hidden="1">{#N/A,#N/A,FALSE,"MO (2)"}</definedName>
    <definedName name="__________________________________CEF222" localSheetId="5" hidden="1">{#N/A,#N/A,FALSE,"MO (2)"}</definedName>
    <definedName name="__________________________________CEF222" localSheetId="9" hidden="1">{#N/A,#N/A,FALSE,"MO (2)"}</definedName>
    <definedName name="__________________________________CEF222" localSheetId="8" hidden="1">{#N/A,#N/A,FALSE,"MO (2)"}</definedName>
    <definedName name="__________________________________CEF222" localSheetId="15" hidden="1">{#N/A,#N/A,FALSE,"MO (2)"}</definedName>
    <definedName name="__________________________________CEF222" localSheetId="6" hidden="1">{#N/A,#N/A,FALSE,"MO (2)"}</definedName>
    <definedName name="__________________________________CEF222" localSheetId="12" hidden="1">{#N/A,#N/A,FALSE,"MO (2)"}</definedName>
    <definedName name="__________________________________CEF222" localSheetId="11" hidden="1">{#N/A,#N/A,FALSE,"MO (2)"}</definedName>
    <definedName name="__________________________________CEF222" hidden="1">{#N/A,#N/A,FALSE,"MO (2)"}</definedName>
    <definedName name="__________________________________CEF300" localSheetId="14" hidden="1">{#N/A,#N/A,FALSE,"MO (2)"}</definedName>
    <definedName name="__________________________________CEF300" localSheetId="13" hidden="1">{#N/A,#N/A,FALSE,"MO (2)"}</definedName>
    <definedName name="__________________________________CEF300" localSheetId="5" hidden="1">{#N/A,#N/A,FALSE,"MO (2)"}</definedName>
    <definedName name="__________________________________CEF300" localSheetId="9" hidden="1">{#N/A,#N/A,FALSE,"MO (2)"}</definedName>
    <definedName name="__________________________________CEF300" localSheetId="8" hidden="1">{#N/A,#N/A,FALSE,"MO (2)"}</definedName>
    <definedName name="__________________________________CEF300" localSheetId="15" hidden="1">{#N/A,#N/A,FALSE,"MO (2)"}</definedName>
    <definedName name="__________________________________CEF300" localSheetId="6" hidden="1">{#N/A,#N/A,FALSE,"MO (2)"}</definedName>
    <definedName name="__________________________________CEF300" localSheetId="12" hidden="1">{#N/A,#N/A,FALSE,"MO (2)"}</definedName>
    <definedName name="__________________________________CEF300" localSheetId="11" hidden="1">{#N/A,#N/A,FALSE,"MO (2)"}</definedName>
    <definedName name="__________________________________CEF300" hidden="1">{#N/A,#N/A,FALSE,"MO (2)"}</definedName>
    <definedName name="__________________________________CEF500" localSheetId="14" hidden="1">{#N/A,#N/A,FALSE,"MO (2)"}</definedName>
    <definedName name="__________________________________CEF500" localSheetId="13" hidden="1">{#N/A,#N/A,FALSE,"MO (2)"}</definedName>
    <definedName name="__________________________________CEF500" localSheetId="5" hidden="1">{#N/A,#N/A,FALSE,"MO (2)"}</definedName>
    <definedName name="__________________________________CEF500" localSheetId="9" hidden="1">{#N/A,#N/A,FALSE,"MO (2)"}</definedName>
    <definedName name="__________________________________CEF500" localSheetId="8" hidden="1">{#N/A,#N/A,FALSE,"MO (2)"}</definedName>
    <definedName name="__________________________________CEF500" localSheetId="15" hidden="1">{#N/A,#N/A,FALSE,"MO (2)"}</definedName>
    <definedName name="__________________________________CEF500" localSheetId="6" hidden="1">{#N/A,#N/A,FALSE,"MO (2)"}</definedName>
    <definedName name="__________________________________CEF500" localSheetId="12" hidden="1">{#N/A,#N/A,FALSE,"MO (2)"}</definedName>
    <definedName name="__________________________________CEF500" localSheetId="11" hidden="1">{#N/A,#N/A,FALSE,"MO (2)"}</definedName>
    <definedName name="__________________________________CEF500" hidden="1">{#N/A,#N/A,FALSE,"MO (2)"}</definedName>
    <definedName name="_________________________________CEF200" localSheetId="14" hidden="1">{#N/A,#N/A,FALSE,"MO (2)"}</definedName>
    <definedName name="_________________________________CEF200" localSheetId="13" hidden="1">{#N/A,#N/A,FALSE,"MO (2)"}</definedName>
    <definedName name="_________________________________CEF200" localSheetId="5" hidden="1">{#N/A,#N/A,FALSE,"MO (2)"}</definedName>
    <definedName name="_________________________________CEF200" localSheetId="9" hidden="1">{#N/A,#N/A,FALSE,"MO (2)"}</definedName>
    <definedName name="_________________________________CEF200" localSheetId="8" hidden="1">{#N/A,#N/A,FALSE,"MO (2)"}</definedName>
    <definedName name="_________________________________CEF200" localSheetId="15" hidden="1">{#N/A,#N/A,FALSE,"MO (2)"}</definedName>
    <definedName name="_________________________________CEF200" localSheetId="6" hidden="1">{#N/A,#N/A,FALSE,"MO (2)"}</definedName>
    <definedName name="_________________________________CEF200" localSheetId="12" hidden="1">{#N/A,#N/A,FALSE,"MO (2)"}</definedName>
    <definedName name="_________________________________CEF200" localSheetId="11" hidden="1">{#N/A,#N/A,FALSE,"MO (2)"}</definedName>
    <definedName name="_________________________________CEF200" hidden="1">{#N/A,#N/A,FALSE,"MO (2)"}</definedName>
    <definedName name="_________________________________CEF222" localSheetId="14" hidden="1">{#N/A,#N/A,FALSE,"MO (2)"}</definedName>
    <definedName name="_________________________________CEF222" localSheetId="13" hidden="1">{#N/A,#N/A,FALSE,"MO (2)"}</definedName>
    <definedName name="_________________________________CEF222" localSheetId="5" hidden="1">{#N/A,#N/A,FALSE,"MO (2)"}</definedName>
    <definedName name="_________________________________CEF222" localSheetId="9" hidden="1">{#N/A,#N/A,FALSE,"MO (2)"}</definedName>
    <definedName name="_________________________________CEF222" localSheetId="8" hidden="1">{#N/A,#N/A,FALSE,"MO (2)"}</definedName>
    <definedName name="_________________________________CEF222" localSheetId="15" hidden="1">{#N/A,#N/A,FALSE,"MO (2)"}</definedName>
    <definedName name="_________________________________CEF222" localSheetId="6" hidden="1">{#N/A,#N/A,FALSE,"MO (2)"}</definedName>
    <definedName name="_________________________________CEF222" localSheetId="12" hidden="1">{#N/A,#N/A,FALSE,"MO (2)"}</definedName>
    <definedName name="_________________________________CEF222" localSheetId="11" hidden="1">{#N/A,#N/A,FALSE,"MO (2)"}</definedName>
    <definedName name="_________________________________CEF222" hidden="1">{#N/A,#N/A,FALSE,"MO (2)"}</definedName>
    <definedName name="_________________________________CEF300" localSheetId="14" hidden="1">{#N/A,#N/A,FALSE,"MO (2)"}</definedName>
    <definedName name="_________________________________CEF300" localSheetId="13" hidden="1">{#N/A,#N/A,FALSE,"MO (2)"}</definedName>
    <definedName name="_________________________________CEF300" localSheetId="5" hidden="1">{#N/A,#N/A,FALSE,"MO (2)"}</definedName>
    <definedName name="_________________________________CEF300" localSheetId="9" hidden="1">{#N/A,#N/A,FALSE,"MO (2)"}</definedName>
    <definedName name="_________________________________CEF300" localSheetId="8" hidden="1">{#N/A,#N/A,FALSE,"MO (2)"}</definedName>
    <definedName name="_________________________________CEF300" localSheetId="15" hidden="1">{#N/A,#N/A,FALSE,"MO (2)"}</definedName>
    <definedName name="_________________________________CEF300" localSheetId="6" hidden="1">{#N/A,#N/A,FALSE,"MO (2)"}</definedName>
    <definedName name="_________________________________CEF300" localSheetId="12" hidden="1">{#N/A,#N/A,FALSE,"MO (2)"}</definedName>
    <definedName name="_________________________________CEF300" localSheetId="11" hidden="1">{#N/A,#N/A,FALSE,"MO (2)"}</definedName>
    <definedName name="_________________________________CEF300" hidden="1">{#N/A,#N/A,FALSE,"MO (2)"}</definedName>
    <definedName name="_________________________________CEF500" localSheetId="14" hidden="1">{#N/A,#N/A,FALSE,"MO (2)"}</definedName>
    <definedName name="_________________________________CEF500" localSheetId="13" hidden="1">{#N/A,#N/A,FALSE,"MO (2)"}</definedName>
    <definedName name="_________________________________CEF500" localSheetId="5" hidden="1">{#N/A,#N/A,FALSE,"MO (2)"}</definedName>
    <definedName name="_________________________________CEF500" localSheetId="9" hidden="1">{#N/A,#N/A,FALSE,"MO (2)"}</definedName>
    <definedName name="_________________________________CEF500" localSheetId="8" hidden="1">{#N/A,#N/A,FALSE,"MO (2)"}</definedName>
    <definedName name="_________________________________CEF500" localSheetId="15" hidden="1">{#N/A,#N/A,FALSE,"MO (2)"}</definedName>
    <definedName name="_________________________________CEF500" localSheetId="6" hidden="1">{#N/A,#N/A,FALSE,"MO (2)"}</definedName>
    <definedName name="_________________________________CEF500" localSheetId="12" hidden="1">{#N/A,#N/A,FALSE,"MO (2)"}</definedName>
    <definedName name="_________________________________CEF500" localSheetId="11" hidden="1">{#N/A,#N/A,FALSE,"MO (2)"}</definedName>
    <definedName name="_________________________________CEF500" hidden="1">{#N/A,#N/A,FALSE,"MO (2)"}</definedName>
    <definedName name="________________________________CEF200" localSheetId="14" hidden="1">{#N/A,#N/A,FALSE,"MO (2)"}</definedName>
    <definedName name="________________________________CEF200" localSheetId="13" hidden="1">{#N/A,#N/A,FALSE,"MO (2)"}</definedName>
    <definedName name="________________________________CEF200" localSheetId="5" hidden="1">{#N/A,#N/A,FALSE,"MO (2)"}</definedName>
    <definedName name="________________________________CEF200" localSheetId="9" hidden="1">{#N/A,#N/A,FALSE,"MO (2)"}</definedName>
    <definedName name="________________________________CEF200" localSheetId="8" hidden="1">{#N/A,#N/A,FALSE,"MO (2)"}</definedName>
    <definedName name="________________________________CEF200" localSheetId="15" hidden="1">{#N/A,#N/A,FALSE,"MO (2)"}</definedName>
    <definedName name="________________________________CEF200" localSheetId="6" hidden="1">{#N/A,#N/A,FALSE,"MO (2)"}</definedName>
    <definedName name="________________________________CEF200" localSheetId="12" hidden="1">{#N/A,#N/A,FALSE,"MO (2)"}</definedName>
    <definedName name="________________________________CEF200" localSheetId="11" hidden="1">{#N/A,#N/A,FALSE,"MO (2)"}</definedName>
    <definedName name="________________________________CEF200" hidden="1">{#N/A,#N/A,FALSE,"MO (2)"}</definedName>
    <definedName name="________________________________CEF222" localSheetId="14" hidden="1">{#N/A,#N/A,FALSE,"MO (2)"}</definedName>
    <definedName name="________________________________CEF222" localSheetId="13" hidden="1">{#N/A,#N/A,FALSE,"MO (2)"}</definedName>
    <definedName name="________________________________CEF222" localSheetId="5" hidden="1">{#N/A,#N/A,FALSE,"MO (2)"}</definedName>
    <definedName name="________________________________CEF222" localSheetId="9" hidden="1">{#N/A,#N/A,FALSE,"MO (2)"}</definedName>
    <definedName name="________________________________CEF222" localSheetId="8" hidden="1">{#N/A,#N/A,FALSE,"MO (2)"}</definedName>
    <definedName name="________________________________CEF222" localSheetId="15" hidden="1">{#N/A,#N/A,FALSE,"MO (2)"}</definedName>
    <definedName name="________________________________CEF222" localSheetId="6" hidden="1">{#N/A,#N/A,FALSE,"MO (2)"}</definedName>
    <definedName name="________________________________CEF222" localSheetId="12" hidden="1">{#N/A,#N/A,FALSE,"MO (2)"}</definedName>
    <definedName name="________________________________CEF222" localSheetId="11" hidden="1">{#N/A,#N/A,FALSE,"MO (2)"}</definedName>
    <definedName name="________________________________CEF222" hidden="1">{#N/A,#N/A,FALSE,"MO (2)"}</definedName>
    <definedName name="________________________________CEF300" localSheetId="14" hidden="1">{#N/A,#N/A,FALSE,"MO (2)"}</definedName>
    <definedName name="________________________________CEF300" localSheetId="13" hidden="1">{#N/A,#N/A,FALSE,"MO (2)"}</definedName>
    <definedName name="________________________________CEF300" localSheetId="5" hidden="1">{#N/A,#N/A,FALSE,"MO (2)"}</definedName>
    <definedName name="________________________________CEF300" localSheetId="9" hidden="1">{#N/A,#N/A,FALSE,"MO (2)"}</definedName>
    <definedName name="________________________________CEF300" localSheetId="8" hidden="1">{#N/A,#N/A,FALSE,"MO (2)"}</definedName>
    <definedName name="________________________________CEF300" localSheetId="15" hidden="1">{#N/A,#N/A,FALSE,"MO (2)"}</definedName>
    <definedName name="________________________________CEF300" localSheetId="6" hidden="1">{#N/A,#N/A,FALSE,"MO (2)"}</definedName>
    <definedName name="________________________________CEF300" localSheetId="12" hidden="1">{#N/A,#N/A,FALSE,"MO (2)"}</definedName>
    <definedName name="________________________________CEF300" localSheetId="11" hidden="1">{#N/A,#N/A,FALSE,"MO (2)"}</definedName>
    <definedName name="________________________________CEF300" hidden="1">{#N/A,#N/A,FALSE,"MO (2)"}</definedName>
    <definedName name="________________________________CEF500" localSheetId="14" hidden="1">{#N/A,#N/A,FALSE,"MO (2)"}</definedName>
    <definedName name="________________________________CEF500" localSheetId="13" hidden="1">{#N/A,#N/A,FALSE,"MO (2)"}</definedName>
    <definedName name="________________________________CEF500" localSheetId="5" hidden="1">{#N/A,#N/A,FALSE,"MO (2)"}</definedName>
    <definedName name="________________________________CEF500" localSheetId="9" hidden="1">{#N/A,#N/A,FALSE,"MO (2)"}</definedName>
    <definedName name="________________________________CEF500" localSheetId="8" hidden="1">{#N/A,#N/A,FALSE,"MO (2)"}</definedName>
    <definedName name="________________________________CEF500" localSheetId="15" hidden="1">{#N/A,#N/A,FALSE,"MO (2)"}</definedName>
    <definedName name="________________________________CEF500" localSheetId="6" hidden="1">{#N/A,#N/A,FALSE,"MO (2)"}</definedName>
    <definedName name="________________________________CEF500" localSheetId="12" hidden="1">{#N/A,#N/A,FALSE,"MO (2)"}</definedName>
    <definedName name="________________________________CEF500" localSheetId="11" hidden="1">{#N/A,#N/A,FALSE,"MO (2)"}</definedName>
    <definedName name="________________________________CEF500" hidden="1">{#N/A,#N/A,FALSE,"MO (2)"}</definedName>
    <definedName name="_______________________________CEF200" localSheetId="14" hidden="1">{#N/A,#N/A,FALSE,"MO (2)"}</definedName>
    <definedName name="_______________________________CEF200" localSheetId="13" hidden="1">{#N/A,#N/A,FALSE,"MO (2)"}</definedName>
    <definedName name="_______________________________CEF200" localSheetId="5" hidden="1">{#N/A,#N/A,FALSE,"MO (2)"}</definedName>
    <definedName name="_______________________________CEF200" localSheetId="9" hidden="1">{#N/A,#N/A,FALSE,"MO (2)"}</definedName>
    <definedName name="_______________________________CEF200" localSheetId="8" hidden="1">{#N/A,#N/A,FALSE,"MO (2)"}</definedName>
    <definedName name="_______________________________CEF200" localSheetId="15" hidden="1">{#N/A,#N/A,FALSE,"MO (2)"}</definedName>
    <definedName name="_______________________________CEF200" localSheetId="6" hidden="1">{#N/A,#N/A,FALSE,"MO (2)"}</definedName>
    <definedName name="_______________________________CEF200" localSheetId="12" hidden="1">{#N/A,#N/A,FALSE,"MO (2)"}</definedName>
    <definedName name="_______________________________CEF200" localSheetId="11" hidden="1">{#N/A,#N/A,FALSE,"MO (2)"}</definedName>
    <definedName name="_______________________________CEF200" hidden="1">{#N/A,#N/A,FALSE,"MO (2)"}</definedName>
    <definedName name="_______________________________CEF222" localSheetId="14" hidden="1">{#N/A,#N/A,FALSE,"MO (2)"}</definedName>
    <definedName name="_______________________________CEF222" localSheetId="13" hidden="1">{#N/A,#N/A,FALSE,"MO (2)"}</definedName>
    <definedName name="_______________________________CEF222" localSheetId="5" hidden="1">{#N/A,#N/A,FALSE,"MO (2)"}</definedName>
    <definedName name="_______________________________CEF222" localSheetId="9" hidden="1">{#N/A,#N/A,FALSE,"MO (2)"}</definedName>
    <definedName name="_______________________________CEF222" localSheetId="8" hidden="1">{#N/A,#N/A,FALSE,"MO (2)"}</definedName>
    <definedName name="_______________________________CEF222" localSheetId="15" hidden="1">{#N/A,#N/A,FALSE,"MO (2)"}</definedName>
    <definedName name="_______________________________CEF222" localSheetId="6" hidden="1">{#N/A,#N/A,FALSE,"MO (2)"}</definedName>
    <definedName name="_______________________________CEF222" localSheetId="12" hidden="1">{#N/A,#N/A,FALSE,"MO (2)"}</definedName>
    <definedName name="_______________________________CEF222" localSheetId="11" hidden="1">{#N/A,#N/A,FALSE,"MO (2)"}</definedName>
    <definedName name="_______________________________CEF222" hidden="1">{#N/A,#N/A,FALSE,"MO (2)"}</definedName>
    <definedName name="_______________________________CEF300" localSheetId="14" hidden="1">{#N/A,#N/A,FALSE,"MO (2)"}</definedName>
    <definedName name="_______________________________CEF300" localSheetId="13" hidden="1">{#N/A,#N/A,FALSE,"MO (2)"}</definedName>
    <definedName name="_______________________________CEF300" localSheetId="5" hidden="1">{#N/A,#N/A,FALSE,"MO (2)"}</definedName>
    <definedName name="_______________________________CEF300" localSheetId="9" hidden="1">{#N/A,#N/A,FALSE,"MO (2)"}</definedName>
    <definedName name="_______________________________CEF300" localSheetId="8" hidden="1">{#N/A,#N/A,FALSE,"MO (2)"}</definedName>
    <definedName name="_______________________________CEF300" localSheetId="15" hidden="1">{#N/A,#N/A,FALSE,"MO (2)"}</definedName>
    <definedName name="_______________________________CEF300" localSheetId="6" hidden="1">{#N/A,#N/A,FALSE,"MO (2)"}</definedName>
    <definedName name="_______________________________CEF300" localSheetId="12" hidden="1">{#N/A,#N/A,FALSE,"MO (2)"}</definedName>
    <definedName name="_______________________________CEF300" localSheetId="11" hidden="1">{#N/A,#N/A,FALSE,"MO (2)"}</definedName>
    <definedName name="_______________________________CEF300" hidden="1">{#N/A,#N/A,FALSE,"MO (2)"}</definedName>
    <definedName name="_______________________________CEF500" localSheetId="14" hidden="1">{#N/A,#N/A,FALSE,"MO (2)"}</definedName>
    <definedName name="_______________________________CEF500" localSheetId="13" hidden="1">{#N/A,#N/A,FALSE,"MO (2)"}</definedName>
    <definedName name="_______________________________CEF500" localSheetId="5" hidden="1">{#N/A,#N/A,FALSE,"MO (2)"}</definedName>
    <definedName name="_______________________________CEF500" localSheetId="9" hidden="1">{#N/A,#N/A,FALSE,"MO (2)"}</definedName>
    <definedName name="_______________________________CEF500" localSheetId="8" hidden="1">{#N/A,#N/A,FALSE,"MO (2)"}</definedName>
    <definedName name="_______________________________CEF500" localSheetId="15" hidden="1">{#N/A,#N/A,FALSE,"MO (2)"}</definedName>
    <definedName name="_______________________________CEF500" localSheetId="6" hidden="1">{#N/A,#N/A,FALSE,"MO (2)"}</definedName>
    <definedName name="_______________________________CEF500" localSheetId="12" hidden="1">{#N/A,#N/A,FALSE,"MO (2)"}</definedName>
    <definedName name="_______________________________CEF500" localSheetId="11" hidden="1">{#N/A,#N/A,FALSE,"MO (2)"}</definedName>
    <definedName name="_______________________________CEF500" hidden="1">{#N/A,#N/A,FALSE,"MO (2)"}</definedName>
    <definedName name="______________________________CEF200" localSheetId="14" hidden="1">{#N/A,#N/A,FALSE,"MO (2)"}</definedName>
    <definedName name="______________________________CEF200" localSheetId="13" hidden="1">{#N/A,#N/A,FALSE,"MO (2)"}</definedName>
    <definedName name="______________________________CEF200" localSheetId="5" hidden="1">{#N/A,#N/A,FALSE,"MO (2)"}</definedName>
    <definedName name="______________________________CEF200" localSheetId="9" hidden="1">{#N/A,#N/A,FALSE,"MO (2)"}</definedName>
    <definedName name="______________________________CEF200" localSheetId="8" hidden="1">{#N/A,#N/A,FALSE,"MO (2)"}</definedName>
    <definedName name="______________________________CEF200" localSheetId="15" hidden="1">{#N/A,#N/A,FALSE,"MO (2)"}</definedName>
    <definedName name="______________________________CEF200" localSheetId="6" hidden="1">{#N/A,#N/A,FALSE,"MO (2)"}</definedName>
    <definedName name="______________________________CEF200" localSheetId="12" hidden="1">{#N/A,#N/A,FALSE,"MO (2)"}</definedName>
    <definedName name="______________________________CEF200" localSheetId="11" hidden="1">{#N/A,#N/A,FALSE,"MO (2)"}</definedName>
    <definedName name="______________________________CEF200" hidden="1">{#N/A,#N/A,FALSE,"MO (2)"}</definedName>
    <definedName name="______________________________CEF222" localSheetId="14" hidden="1">{#N/A,#N/A,FALSE,"MO (2)"}</definedName>
    <definedName name="______________________________CEF222" localSheetId="13" hidden="1">{#N/A,#N/A,FALSE,"MO (2)"}</definedName>
    <definedName name="______________________________CEF222" localSheetId="5" hidden="1">{#N/A,#N/A,FALSE,"MO (2)"}</definedName>
    <definedName name="______________________________CEF222" localSheetId="9" hidden="1">{#N/A,#N/A,FALSE,"MO (2)"}</definedName>
    <definedName name="______________________________CEF222" localSheetId="8" hidden="1">{#N/A,#N/A,FALSE,"MO (2)"}</definedName>
    <definedName name="______________________________CEF222" localSheetId="15" hidden="1">{#N/A,#N/A,FALSE,"MO (2)"}</definedName>
    <definedName name="______________________________CEF222" localSheetId="6" hidden="1">{#N/A,#N/A,FALSE,"MO (2)"}</definedName>
    <definedName name="______________________________CEF222" localSheetId="12" hidden="1">{#N/A,#N/A,FALSE,"MO (2)"}</definedName>
    <definedName name="______________________________CEF222" localSheetId="11" hidden="1">{#N/A,#N/A,FALSE,"MO (2)"}</definedName>
    <definedName name="______________________________CEF222" hidden="1">{#N/A,#N/A,FALSE,"MO (2)"}</definedName>
    <definedName name="______________________________CEF300" localSheetId="14" hidden="1">{#N/A,#N/A,FALSE,"MO (2)"}</definedName>
    <definedName name="______________________________CEF300" localSheetId="13" hidden="1">{#N/A,#N/A,FALSE,"MO (2)"}</definedName>
    <definedName name="______________________________CEF300" localSheetId="5" hidden="1">{#N/A,#N/A,FALSE,"MO (2)"}</definedName>
    <definedName name="______________________________CEF300" localSheetId="9" hidden="1">{#N/A,#N/A,FALSE,"MO (2)"}</definedName>
    <definedName name="______________________________CEF300" localSheetId="8" hidden="1">{#N/A,#N/A,FALSE,"MO (2)"}</definedName>
    <definedName name="______________________________CEF300" localSheetId="15" hidden="1">{#N/A,#N/A,FALSE,"MO (2)"}</definedName>
    <definedName name="______________________________CEF300" localSheetId="6" hidden="1">{#N/A,#N/A,FALSE,"MO (2)"}</definedName>
    <definedName name="______________________________CEF300" localSheetId="12" hidden="1">{#N/A,#N/A,FALSE,"MO (2)"}</definedName>
    <definedName name="______________________________CEF300" localSheetId="11" hidden="1">{#N/A,#N/A,FALSE,"MO (2)"}</definedName>
    <definedName name="______________________________CEF300" hidden="1">{#N/A,#N/A,FALSE,"MO (2)"}</definedName>
    <definedName name="______________________________CEF500" localSheetId="14" hidden="1">{#N/A,#N/A,FALSE,"MO (2)"}</definedName>
    <definedName name="______________________________CEF500" localSheetId="13" hidden="1">{#N/A,#N/A,FALSE,"MO (2)"}</definedName>
    <definedName name="______________________________CEF500" localSheetId="5" hidden="1">{#N/A,#N/A,FALSE,"MO (2)"}</definedName>
    <definedName name="______________________________CEF500" localSheetId="9" hidden="1">{#N/A,#N/A,FALSE,"MO (2)"}</definedName>
    <definedName name="______________________________CEF500" localSheetId="8" hidden="1">{#N/A,#N/A,FALSE,"MO (2)"}</definedName>
    <definedName name="______________________________CEF500" localSheetId="15" hidden="1">{#N/A,#N/A,FALSE,"MO (2)"}</definedName>
    <definedName name="______________________________CEF500" localSheetId="6" hidden="1">{#N/A,#N/A,FALSE,"MO (2)"}</definedName>
    <definedName name="______________________________CEF500" localSheetId="12" hidden="1">{#N/A,#N/A,FALSE,"MO (2)"}</definedName>
    <definedName name="______________________________CEF500" localSheetId="11" hidden="1">{#N/A,#N/A,FALSE,"MO (2)"}</definedName>
    <definedName name="______________________________CEF500" hidden="1">{#N/A,#N/A,FALSE,"MO (2)"}</definedName>
    <definedName name="____________________________CEF200" localSheetId="14" hidden="1">{#N/A,#N/A,FALSE,"MO (2)"}</definedName>
    <definedName name="____________________________CEF200" localSheetId="13" hidden="1">{#N/A,#N/A,FALSE,"MO (2)"}</definedName>
    <definedName name="____________________________CEF200" localSheetId="5" hidden="1">{#N/A,#N/A,FALSE,"MO (2)"}</definedName>
    <definedName name="____________________________CEF200" localSheetId="9" hidden="1">{#N/A,#N/A,FALSE,"MO (2)"}</definedName>
    <definedName name="____________________________CEF200" localSheetId="8" hidden="1">{#N/A,#N/A,FALSE,"MO (2)"}</definedName>
    <definedName name="____________________________CEF200" localSheetId="15" hidden="1">{#N/A,#N/A,FALSE,"MO (2)"}</definedName>
    <definedName name="____________________________CEF200" localSheetId="6" hidden="1">{#N/A,#N/A,FALSE,"MO (2)"}</definedName>
    <definedName name="____________________________CEF200" localSheetId="12" hidden="1">{#N/A,#N/A,FALSE,"MO (2)"}</definedName>
    <definedName name="____________________________CEF200" localSheetId="11" hidden="1">{#N/A,#N/A,FALSE,"MO (2)"}</definedName>
    <definedName name="____________________________CEF200" hidden="1">{#N/A,#N/A,FALSE,"MO (2)"}</definedName>
    <definedName name="____________________________CEF222" localSheetId="14" hidden="1">{#N/A,#N/A,FALSE,"MO (2)"}</definedName>
    <definedName name="____________________________CEF222" localSheetId="13" hidden="1">{#N/A,#N/A,FALSE,"MO (2)"}</definedName>
    <definedName name="____________________________CEF222" localSheetId="5" hidden="1">{#N/A,#N/A,FALSE,"MO (2)"}</definedName>
    <definedName name="____________________________CEF222" localSheetId="9" hidden="1">{#N/A,#N/A,FALSE,"MO (2)"}</definedName>
    <definedName name="____________________________CEF222" localSheetId="8" hidden="1">{#N/A,#N/A,FALSE,"MO (2)"}</definedName>
    <definedName name="____________________________CEF222" localSheetId="15" hidden="1">{#N/A,#N/A,FALSE,"MO (2)"}</definedName>
    <definedName name="____________________________CEF222" localSheetId="6" hidden="1">{#N/A,#N/A,FALSE,"MO (2)"}</definedName>
    <definedName name="____________________________CEF222" localSheetId="12" hidden="1">{#N/A,#N/A,FALSE,"MO (2)"}</definedName>
    <definedName name="____________________________CEF222" localSheetId="11" hidden="1">{#N/A,#N/A,FALSE,"MO (2)"}</definedName>
    <definedName name="____________________________CEF222" hidden="1">{#N/A,#N/A,FALSE,"MO (2)"}</definedName>
    <definedName name="____________________________CEF300" localSheetId="14" hidden="1">{#N/A,#N/A,FALSE,"MO (2)"}</definedName>
    <definedName name="____________________________CEF300" localSheetId="13" hidden="1">{#N/A,#N/A,FALSE,"MO (2)"}</definedName>
    <definedName name="____________________________CEF300" localSheetId="5" hidden="1">{#N/A,#N/A,FALSE,"MO (2)"}</definedName>
    <definedName name="____________________________CEF300" localSheetId="9" hidden="1">{#N/A,#N/A,FALSE,"MO (2)"}</definedName>
    <definedName name="____________________________CEF300" localSheetId="8" hidden="1">{#N/A,#N/A,FALSE,"MO (2)"}</definedName>
    <definedName name="____________________________CEF300" localSheetId="15" hidden="1">{#N/A,#N/A,FALSE,"MO (2)"}</definedName>
    <definedName name="____________________________CEF300" localSheetId="6" hidden="1">{#N/A,#N/A,FALSE,"MO (2)"}</definedName>
    <definedName name="____________________________CEF300" localSheetId="12" hidden="1">{#N/A,#N/A,FALSE,"MO (2)"}</definedName>
    <definedName name="____________________________CEF300" localSheetId="11" hidden="1">{#N/A,#N/A,FALSE,"MO (2)"}</definedName>
    <definedName name="____________________________CEF300" hidden="1">{#N/A,#N/A,FALSE,"MO (2)"}</definedName>
    <definedName name="____________________________CEF500" localSheetId="14" hidden="1">{#N/A,#N/A,FALSE,"MO (2)"}</definedName>
    <definedName name="____________________________CEF500" localSheetId="13" hidden="1">{#N/A,#N/A,FALSE,"MO (2)"}</definedName>
    <definedName name="____________________________CEF500" localSheetId="5" hidden="1">{#N/A,#N/A,FALSE,"MO (2)"}</definedName>
    <definedName name="____________________________CEF500" localSheetId="9" hidden="1">{#N/A,#N/A,FALSE,"MO (2)"}</definedName>
    <definedName name="____________________________CEF500" localSheetId="8" hidden="1">{#N/A,#N/A,FALSE,"MO (2)"}</definedName>
    <definedName name="____________________________CEF500" localSheetId="15" hidden="1">{#N/A,#N/A,FALSE,"MO (2)"}</definedName>
    <definedName name="____________________________CEF500" localSheetId="6" hidden="1">{#N/A,#N/A,FALSE,"MO (2)"}</definedName>
    <definedName name="____________________________CEF500" localSheetId="12" hidden="1">{#N/A,#N/A,FALSE,"MO (2)"}</definedName>
    <definedName name="____________________________CEF500" localSheetId="11" hidden="1">{#N/A,#N/A,FALSE,"MO (2)"}</definedName>
    <definedName name="____________________________CEF500" hidden="1">{#N/A,#N/A,FALSE,"MO (2)"}</definedName>
    <definedName name="___________________________CEF200" localSheetId="14" hidden="1">{#N/A,#N/A,FALSE,"MO (2)"}</definedName>
    <definedName name="___________________________CEF200" localSheetId="13" hidden="1">{#N/A,#N/A,FALSE,"MO (2)"}</definedName>
    <definedName name="___________________________CEF200" localSheetId="5" hidden="1">{#N/A,#N/A,FALSE,"MO (2)"}</definedName>
    <definedName name="___________________________CEF200" localSheetId="9" hidden="1">{#N/A,#N/A,FALSE,"MO (2)"}</definedName>
    <definedName name="___________________________CEF200" localSheetId="8" hidden="1">{#N/A,#N/A,FALSE,"MO (2)"}</definedName>
    <definedName name="___________________________CEF200" localSheetId="15" hidden="1">{#N/A,#N/A,FALSE,"MO (2)"}</definedName>
    <definedName name="___________________________CEF200" localSheetId="6" hidden="1">{#N/A,#N/A,FALSE,"MO (2)"}</definedName>
    <definedName name="___________________________CEF200" localSheetId="12" hidden="1">{#N/A,#N/A,FALSE,"MO (2)"}</definedName>
    <definedName name="___________________________CEF200" localSheetId="11" hidden="1">{#N/A,#N/A,FALSE,"MO (2)"}</definedName>
    <definedName name="___________________________CEF200" hidden="1">{#N/A,#N/A,FALSE,"MO (2)"}</definedName>
    <definedName name="___________________________CEF222" localSheetId="14" hidden="1">{#N/A,#N/A,FALSE,"MO (2)"}</definedName>
    <definedName name="___________________________CEF222" localSheetId="13" hidden="1">{#N/A,#N/A,FALSE,"MO (2)"}</definedName>
    <definedName name="___________________________CEF222" localSheetId="5" hidden="1">{#N/A,#N/A,FALSE,"MO (2)"}</definedName>
    <definedName name="___________________________CEF222" localSheetId="9" hidden="1">{#N/A,#N/A,FALSE,"MO (2)"}</definedName>
    <definedName name="___________________________CEF222" localSheetId="8" hidden="1">{#N/A,#N/A,FALSE,"MO (2)"}</definedName>
    <definedName name="___________________________CEF222" localSheetId="15" hidden="1">{#N/A,#N/A,FALSE,"MO (2)"}</definedName>
    <definedName name="___________________________CEF222" localSheetId="6" hidden="1">{#N/A,#N/A,FALSE,"MO (2)"}</definedName>
    <definedName name="___________________________CEF222" localSheetId="12" hidden="1">{#N/A,#N/A,FALSE,"MO (2)"}</definedName>
    <definedName name="___________________________CEF222" localSheetId="11" hidden="1">{#N/A,#N/A,FALSE,"MO (2)"}</definedName>
    <definedName name="___________________________CEF222" hidden="1">{#N/A,#N/A,FALSE,"MO (2)"}</definedName>
    <definedName name="___________________________CEF300" localSheetId="14" hidden="1">{#N/A,#N/A,FALSE,"MO (2)"}</definedName>
    <definedName name="___________________________CEF300" localSheetId="13" hidden="1">{#N/A,#N/A,FALSE,"MO (2)"}</definedName>
    <definedName name="___________________________CEF300" localSheetId="5" hidden="1">{#N/A,#N/A,FALSE,"MO (2)"}</definedName>
    <definedName name="___________________________CEF300" localSheetId="9" hidden="1">{#N/A,#N/A,FALSE,"MO (2)"}</definedName>
    <definedName name="___________________________CEF300" localSheetId="8" hidden="1">{#N/A,#N/A,FALSE,"MO (2)"}</definedName>
    <definedName name="___________________________CEF300" localSheetId="15" hidden="1">{#N/A,#N/A,FALSE,"MO (2)"}</definedName>
    <definedName name="___________________________CEF300" localSheetId="6" hidden="1">{#N/A,#N/A,FALSE,"MO (2)"}</definedName>
    <definedName name="___________________________CEF300" localSheetId="12" hidden="1">{#N/A,#N/A,FALSE,"MO (2)"}</definedName>
    <definedName name="___________________________CEF300" localSheetId="11" hidden="1">{#N/A,#N/A,FALSE,"MO (2)"}</definedName>
    <definedName name="___________________________CEF300" hidden="1">{#N/A,#N/A,FALSE,"MO (2)"}</definedName>
    <definedName name="___________________________CEF500" localSheetId="14" hidden="1">{#N/A,#N/A,FALSE,"MO (2)"}</definedName>
    <definedName name="___________________________CEF500" localSheetId="13" hidden="1">{#N/A,#N/A,FALSE,"MO (2)"}</definedName>
    <definedName name="___________________________CEF500" localSheetId="5" hidden="1">{#N/A,#N/A,FALSE,"MO (2)"}</definedName>
    <definedName name="___________________________CEF500" localSheetId="9" hidden="1">{#N/A,#N/A,FALSE,"MO (2)"}</definedName>
    <definedName name="___________________________CEF500" localSheetId="8" hidden="1">{#N/A,#N/A,FALSE,"MO (2)"}</definedName>
    <definedName name="___________________________CEF500" localSheetId="15" hidden="1">{#N/A,#N/A,FALSE,"MO (2)"}</definedName>
    <definedName name="___________________________CEF500" localSheetId="6" hidden="1">{#N/A,#N/A,FALSE,"MO (2)"}</definedName>
    <definedName name="___________________________CEF500" localSheetId="12" hidden="1">{#N/A,#N/A,FALSE,"MO (2)"}</definedName>
    <definedName name="___________________________CEF500" localSheetId="11" hidden="1">{#N/A,#N/A,FALSE,"MO (2)"}</definedName>
    <definedName name="___________________________CEF500" hidden="1">{#N/A,#N/A,FALSE,"MO (2)"}</definedName>
    <definedName name="__________________________CEF200" localSheetId="14" hidden="1">{#N/A,#N/A,FALSE,"MO (2)"}</definedName>
    <definedName name="__________________________CEF200" localSheetId="13" hidden="1">{#N/A,#N/A,FALSE,"MO (2)"}</definedName>
    <definedName name="__________________________CEF200" localSheetId="5" hidden="1">{#N/A,#N/A,FALSE,"MO (2)"}</definedName>
    <definedName name="__________________________CEF200" localSheetId="9" hidden="1">{#N/A,#N/A,FALSE,"MO (2)"}</definedName>
    <definedName name="__________________________CEF200" localSheetId="8" hidden="1">{#N/A,#N/A,FALSE,"MO (2)"}</definedName>
    <definedName name="__________________________CEF200" localSheetId="15" hidden="1">{#N/A,#N/A,FALSE,"MO (2)"}</definedName>
    <definedName name="__________________________CEF200" localSheetId="6" hidden="1">{#N/A,#N/A,FALSE,"MO (2)"}</definedName>
    <definedName name="__________________________CEF200" localSheetId="12" hidden="1">{#N/A,#N/A,FALSE,"MO (2)"}</definedName>
    <definedName name="__________________________CEF200" localSheetId="11" hidden="1">{#N/A,#N/A,FALSE,"MO (2)"}</definedName>
    <definedName name="__________________________CEF200" hidden="1">{#N/A,#N/A,FALSE,"MO (2)"}</definedName>
    <definedName name="__________________________CEF222" localSheetId="14" hidden="1">{#N/A,#N/A,FALSE,"MO (2)"}</definedName>
    <definedName name="__________________________CEF222" localSheetId="13" hidden="1">{#N/A,#N/A,FALSE,"MO (2)"}</definedName>
    <definedName name="__________________________CEF222" localSheetId="5" hidden="1">{#N/A,#N/A,FALSE,"MO (2)"}</definedName>
    <definedName name="__________________________CEF222" localSheetId="9" hidden="1">{#N/A,#N/A,FALSE,"MO (2)"}</definedName>
    <definedName name="__________________________CEF222" localSheetId="8" hidden="1">{#N/A,#N/A,FALSE,"MO (2)"}</definedName>
    <definedName name="__________________________CEF222" localSheetId="15" hidden="1">{#N/A,#N/A,FALSE,"MO (2)"}</definedName>
    <definedName name="__________________________CEF222" localSheetId="6" hidden="1">{#N/A,#N/A,FALSE,"MO (2)"}</definedName>
    <definedName name="__________________________CEF222" localSheetId="12" hidden="1">{#N/A,#N/A,FALSE,"MO (2)"}</definedName>
    <definedName name="__________________________CEF222" localSheetId="11" hidden="1">{#N/A,#N/A,FALSE,"MO (2)"}</definedName>
    <definedName name="__________________________CEF222" hidden="1">{#N/A,#N/A,FALSE,"MO (2)"}</definedName>
    <definedName name="__________________________CEF300" localSheetId="14" hidden="1">{#N/A,#N/A,FALSE,"MO (2)"}</definedName>
    <definedName name="__________________________CEF300" localSheetId="13" hidden="1">{#N/A,#N/A,FALSE,"MO (2)"}</definedName>
    <definedName name="__________________________CEF300" localSheetId="5" hidden="1">{#N/A,#N/A,FALSE,"MO (2)"}</definedName>
    <definedName name="__________________________CEF300" localSheetId="9" hidden="1">{#N/A,#N/A,FALSE,"MO (2)"}</definedName>
    <definedName name="__________________________CEF300" localSheetId="8" hidden="1">{#N/A,#N/A,FALSE,"MO (2)"}</definedName>
    <definedName name="__________________________CEF300" localSheetId="15" hidden="1">{#N/A,#N/A,FALSE,"MO (2)"}</definedName>
    <definedName name="__________________________CEF300" localSheetId="6" hidden="1">{#N/A,#N/A,FALSE,"MO (2)"}</definedName>
    <definedName name="__________________________CEF300" localSheetId="12" hidden="1">{#N/A,#N/A,FALSE,"MO (2)"}</definedName>
    <definedName name="__________________________CEF300" localSheetId="11" hidden="1">{#N/A,#N/A,FALSE,"MO (2)"}</definedName>
    <definedName name="__________________________CEF300" hidden="1">{#N/A,#N/A,FALSE,"MO (2)"}</definedName>
    <definedName name="__________________________CEF500" localSheetId="14" hidden="1">{#N/A,#N/A,FALSE,"MO (2)"}</definedName>
    <definedName name="__________________________CEF500" localSheetId="13" hidden="1">{#N/A,#N/A,FALSE,"MO (2)"}</definedName>
    <definedName name="__________________________CEF500" localSheetId="5" hidden="1">{#N/A,#N/A,FALSE,"MO (2)"}</definedName>
    <definedName name="__________________________CEF500" localSheetId="9" hidden="1">{#N/A,#N/A,FALSE,"MO (2)"}</definedName>
    <definedName name="__________________________CEF500" localSheetId="8" hidden="1">{#N/A,#N/A,FALSE,"MO (2)"}</definedName>
    <definedName name="__________________________CEF500" localSheetId="15" hidden="1">{#N/A,#N/A,FALSE,"MO (2)"}</definedName>
    <definedName name="__________________________CEF500" localSheetId="6" hidden="1">{#N/A,#N/A,FALSE,"MO (2)"}</definedName>
    <definedName name="__________________________CEF500" localSheetId="12" hidden="1">{#N/A,#N/A,FALSE,"MO (2)"}</definedName>
    <definedName name="__________________________CEF500" localSheetId="11" hidden="1">{#N/A,#N/A,FALSE,"MO (2)"}</definedName>
    <definedName name="__________________________CEF500" hidden="1">{#N/A,#N/A,FALSE,"MO (2)"}</definedName>
    <definedName name="_________________________CEF200" localSheetId="14" hidden="1">{#N/A,#N/A,FALSE,"MO (2)"}</definedName>
    <definedName name="_________________________CEF200" localSheetId="13" hidden="1">{#N/A,#N/A,FALSE,"MO (2)"}</definedName>
    <definedName name="_________________________CEF200" localSheetId="5" hidden="1">{#N/A,#N/A,FALSE,"MO (2)"}</definedName>
    <definedName name="_________________________CEF200" localSheetId="9" hidden="1">{#N/A,#N/A,FALSE,"MO (2)"}</definedName>
    <definedName name="_________________________CEF200" localSheetId="8" hidden="1">{#N/A,#N/A,FALSE,"MO (2)"}</definedName>
    <definedName name="_________________________CEF200" localSheetId="15" hidden="1">{#N/A,#N/A,FALSE,"MO (2)"}</definedName>
    <definedName name="_________________________CEF200" localSheetId="6" hidden="1">{#N/A,#N/A,FALSE,"MO (2)"}</definedName>
    <definedName name="_________________________CEF200" localSheetId="12" hidden="1">{#N/A,#N/A,FALSE,"MO (2)"}</definedName>
    <definedName name="_________________________CEF200" localSheetId="11" hidden="1">{#N/A,#N/A,FALSE,"MO (2)"}</definedName>
    <definedName name="_________________________CEF200" hidden="1">{#N/A,#N/A,FALSE,"MO (2)"}</definedName>
    <definedName name="_________________________CEF222" localSheetId="14" hidden="1">{#N/A,#N/A,FALSE,"MO (2)"}</definedName>
    <definedName name="_________________________CEF222" localSheetId="13" hidden="1">{#N/A,#N/A,FALSE,"MO (2)"}</definedName>
    <definedName name="_________________________CEF222" localSheetId="5" hidden="1">{#N/A,#N/A,FALSE,"MO (2)"}</definedName>
    <definedName name="_________________________CEF222" localSheetId="9" hidden="1">{#N/A,#N/A,FALSE,"MO (2)"}</definedName>
    <definedName name="_________________________CEF222" localSheetId="8" hidden="1">{#N/A,#N/A,FALSE,"MO (2)"}</definedName>
    <definedName name="_________________________CEF222" localSheetId="15" hidden="1">{#N/A,#N/A,FALSE,"MO (2)"}</definedName>
    <definedName name="_________________________CEF222" localSheetId="6" hidden="1">{#N/A,#N/A,FALSE,"MO (2)"}</definedName>
    <definedName name="_________________________CEF222" localSheetId="12" hidden="1">{#N/A,#N/A,FALSE,"MO (2)"}</definedName>
    <definedName name="_________________________CEF222" localSheetId="11" hidden="1">{#N/A,#N/A,FALSE,"MO (2)"}</definedName>
    <definedName name="_________________________CEF222" hidden="1">{#N/A,#N/A,FALSE,"MO (2)"}</definedName>
    <definedName name="_________________________CEF300" localSheetId="14" hidden="1">{#N/A,#N/A,FALSE,"MO (2)"}</definedName>
    <definedName name="_________________________CEF300" localSheetId="13" hidden="1">{#N/A,#N/A,FALSE,"MO (2)"}</definedName>
    <definedName name="_________________________CEF300" localSheetId="5" hidden="1">{#N/A,#N/A,FALSE,"MO (2)"}</definedName>
    <definedName name="_________________________CEF300" localSheetId="9" hidden="1">{#N/A,#N/A,FALSE,"MO (2)"}</definedName>
    <definedName name="_________________________CEF300" localSheetId="8" hidden="1">{#N/A,#N/A,FALSE,"MO (2)"}</definedName>
    <definedName name="_________________________CEF300" localSheetId="15" hidden="1">{#N/A,#N/A,FALSE,"MO (2)"}</definedName>
    <definedName name="_________________________CEF300" localSheetId="6" hidden="1">{#N/A,#N/A,FALSE,"MO (2)"}</definedName>
    <definedName name="_________________________CEF300" localSheetId="12" hidden="1">{#N/A,#N/A,FALSE,"MO (2)"}</definedName>
    <definedName name="_________________________CEF300" localSheetId="11" hidden="1">{#N/A,#N/A,FALSE,"MO (2)"}</definedName>
    <definedName name="_________________________CEF300" hidden="1">{#N/A,#N/A,FALSE,"MO (2)"}</definedName>
    <definedName name="_________________________CEF500" localSheetId="14" hidden="1">{#N/A,#N/A,FALSE,"MO (2)"}</definedName>
    <definedName name="_________________________CEF500" localSheetId="13" hidden="1">{#N/A,#N/A,FALSE,"MO (2)"}</definedName>
    <definedName name="_________________________CEF500" localSheetId="5" hidden="1">{#N/A,#N/A,FALSE,"MO (2)"}</definedName>
    <definedName name="_________________________CEF500" localSheetId="9" hidden="1">{#N/A,#N/A,FALSE,"MO (2)"}</definedName>
    <definedName name="_________________________CEF500" localSheetId="8" hidden="1">{#N/A,#N/A,FALSE,"MO (2)"}</definedName>
    <definedName name="_________________________CEF500" localSheetId="15" hidden="1">{#N/A,#N/A,FALSE,"MO (2)"}</definedName>
    <definedName name="_________________________CEF500" localSheetId="6" hidden="1">{#N/A,#N/A,FALSE,"MO (2)"}</definedName>
    <definedName name="_________________________CEF500" localSheetId="12" hidden="1">{#N/A,#N/A,FALSE,"MO (2)"}</definedName>
    <definedName name="_________________________CEF500" localSheetId="11" hidden="1">{#N/A,#N/A,FALSE,"MO (2)"}</definedName>
    <definedName name="_________________________CEF500" hidden="1">{#N/A,#N/A,FALSE,"MO (2)"}</definedName>
    <definedName name="________________________CEF200" localSheetId="14" hidden="1">{#N/A,#N/A,FALSE,"MO (2)"}</definedName>
    <definedName name="________________________CEF200" localSheetId="13" hidden="1">{#N/A,#N/A,FALSE,"MO (2)"}</definedName>
    <definedName name="________________________CEF200" localSheetId="5" hidden="1">{#N/A,#N/A,FALSE,"MO (2)"}</definedName>
    <definedName name="________________________CEF200" localSheetId="9" hidden="1">{#N/A,#N/A,FALSE,"MO (2)"}</definedName>
    <definedName name="________________________CEF200" localSheetId="8" hidden="1">{#N/A,#N/A,FALSE,"MO (2)"}</definedName>
    <definedName name="________________________CEF200" localSheetId="15" hidden="1">{#N/A,#N/A,FALSE,"MO (2)"}</definedName>
    <definedName name="________________________CEF200" localSheetId="6" hidden="1">{#N/A,#N/A,FALSE,"MO (2)"}</definedName>
    <definedName name="________________________CEF200" localSheetId="12" hidden="1">{#N/A,#N/A,FALSE,"MO (2)"}</definedName>
    <definedName name="________________________CEF200" localSheetId="11" hidden="1">{#N/A,#N/A,FALSE,"MO (2)"}</definedName>
    <definedName name="________________________CEF200" hidden="1">{#N/A,#N/A,FALSE,"MO (2)"}</definedName>
    <definedName name="________________________CEF222" localSheetId="14" hidden="1">{#N/A,#N/A,FALSE,"MO (2)"}</definedName>
    <definedName name="________________________CEF222" localSheetId="13" hidden="1">{#N/A,#N/A,FALSE,"MO (2)"}</definedName>
    <definedName name="________________________CEF222" localSheetId="5" hidden="1">{#N/A,#N/A,FALSE,"MO (2)"}</definedName>
    <definedName name="________________________CEF222" localSheetId="9" hidden="1">{#N/A,#N/A,FALSE,"MO (2)"}</definedName>
    <definedName name="________________________CEF222" localSheetId="8" hidden="1">{#N/A,#N/A,FALSE,"MO (2)"}</definedName>
    <definedName name="________________________CEF222" localSheetId="15" hidden="1">{#N/A,#N/A,FALSE,"MO (2)"}</definedName>
    <definedName name="________________________CEF222" localSheetId="6" hidden="1">{#N/A,#N/A,FALSE,"MO (2)"}</definedName>
    <definedName name="________________________CEF222" localSheetId="12" hidden="1">{#N/A,#N/A,FALSE,"MO (2)"}</definedName>
    <definedName name="________________________CEF222" localSheetId="11" hidden="1">{#N/A,#N/A,FALSE,"MO (2)"}</definedName>
    <definedName name="________________________CEF222" hidden="1">{#N/A,#N/A,FALSE,"MO (2)"}</definedName>
    <definedName name="________________________CEF300" localSheetId="14" hidden="1">{#N/A,#N/A,FALSE,"MO (2)"}</definedName>
    <definedName name="________________________CEF300" localSheetId="13" hidden="1">{#N/A,#N/A,FALSE,"MO (2)"}</definedName>
    <definedName name="________________________CEF300" localSheetId="5" hidden="1">{#N/A,#N/A,FALSE,"MO (2)"}</definedName>
    <definedName name="________________________CEF300" localSheetId="9" hidden="1">{#N/A,#N/A,FALSE,"MO (2)"}</definedName>
    <definedName name="________________________CEF300" localSheetId="8" hidden="1">{#N/A,#N/A,FALSE,"MO (2)"}</definedName>
    <definedName name="________________________CEF300" localSheetId="15" hidden="1">{#N/A,#N/A,FALSE,"MO (2)"}</definedName>
    <definedName name="________________________CEF300" localSheetId="6" hidden="1">{#N/A,#N/A,FALSE,"MO (2)"}</definedName>
    <definedName name="________________________CEF300" localSheetId="12" hidden="1">{#N/A,#N/A,FALSE,"MO (2)"}</definedName>
    <definedName name="________________________CEF300" localSheetId="11" hidden="1">{#N/A,#N/A,FALSE,"MO (2)"}</definedName>
    <definedName name="________________________CEF300" hidden="1">{#N/A,#N/A,FALSE,"MO (2)"}</definedName>
    <definedName name="________________________CEF500" localSheetId="14" hidden="1">{#N/A,#N/A,FALSE,"MO (2)"}</definedName>
    <definedName name="________________________CEF500" localSheetId="13" hidden="1">{#N/A,#N/A,FALSE,"MO (2)"}</definedName>
    <definedName name="________________________CEF500" localSheetId="5" hidden="1">{#N/A,#N/A,FALSE,"MO (2)"}</definedName>
    <definedName name="________________________CEF500" localSheetId="9" hidden="1">{#N/A,#N/A,FALSE,"MO (2)"}</definedName>
    <definedName name="________________________CEF500" localSheetId="8" hidden="1">{#N/A,#N/A,FALSE,"MO (2)"}</definedName>
    <definedName name="________________________CEF500" localSheetId="15" hidden="1">{#N/A,#N/A,FALSE,"MO (2)"}</definedName>
    <definedName name="________________________CEF500" localSheetId="6" hidden="1">{#N/A,#N/A,FALSE,"MO (2)"}</definedName>
    <definedName name="________________________CEF500" localSheetId="12" hidden="1">{#N/A,#N/A,FALSE,"MO (2)"}</definedName>
    <definedName name="________________________CEF500" localSheetId="11" hidden="1">{#N/A,#N/A,FALSE,"MO (2)"}</definedName>
    <definedName name="________________________CEF500" hidden="1">{#N/A,#N/A,FALSE,"MO (2)"}</definedName>
    <definedName name="_______________________CEF200" localSheetId="14" hidden="1">{#N/A,#N/A,FALSE,"MO (2)"}</definedName>
    <definedName name="_______________________CEF200" localSheetId="13" hidden="1">{#N/A,#N/A,FALSE,"MO (2)"}</definedName>
    <definedName name="_______________________CEF200" localSheetId="5" hidden="1">{#N/A,#N/A,FALSE,"MO (2)"}</definedName>
    <definedName name="_______________________CEF200" localSheetId="9" hidden="1">{#N/A,#N/A,FALSE,"MO (2)"}</definedName>
    <definedName name="_______________________CEF200" localSheetId="8" hidden="1">{#N/A,#N/A,FALSE,"MO (2)"}</definedName>
    <definedName name="_______________________CEF200" localSheetId="15" hidden="1">{#N/A,#N/A,FALSE,"MO (2)"}</definedName>
    <definedName name="_______________________CEF200" localSheetId="6" hidden="1">{#N/A,#N/A,FALSE,"MO (2)"}</definedName>
    <definedName name="_______________________CEF200" localSheetId="12" hidden="1">{#N/A,#N/A,FALSE,"MO (2)"}</definedName>
    <definedName name="_______________________CEF200" localSheetId="11" hidden="1">{#N/A,#N/A,FALSE,"MO (2)"}</definedName>
    <definedName name="_______________________CEF200" hidden="1">{#N/A,#N/A,FALSE,"MO (2)"}</definedName>
    <definedName name="_______________________CEF222" localSheetId="14" hidden="1">{#N/A,#N/A,FALSE,"MO (2)"}</definedName>
    <definedName name="_______________________CEF222" localSheetId="13" hidden="1">{#N/A,#N/A,FALSE,"MO (2)"}</definedName>
    <definedName name="_______________________CEF222" localSheetId="5" hidden="1">{#N/A,#N/A,FALSE,"MO (2)"}</definedName>
    <definedName name="_______________________CEF222" localSheetId="9" hidden="1">{#N/A,#N/A,FALSE,"MO (2)"}</definedName>
    <definedName name="_______________________CEF222" localSheetId="8" hidden="1">{#N/A,#N/A,FALSE,"MO (2)"}</definedName>
    <definedName name="_______________________CEF222" localSheetId="15" hidden="1">{#N/A,#N/A,FALSE,"MO (2)"}</definedName>
    <definedName name="_______________________CEF222" localSheetId="6" hidden="1">{#N/A,#N/A,FALSE,"MO (2)"}</definedName>
    <definedName name="_______________________CEF222" localSheetId="12" hidden="1">{#N/A,#N/A,FALSE,"MO (2)"}</definedName>
    <definedName name="_______________________CEF222" localSheetId="11" hidden="1">{#N/A,#N/A,FALSE,"MO (2)"}</definedName>
    <definedName name="_______________________CEF222" hidden="1">{#N/A,#N/A,FALSE,"MO (2)"}</definedName>
    <definedName name="_______________________CEF300" localSheetId="14" hidden="1">{#N/A,#N/A,FALSE,"MO (2)"}</definedName>
    <definedName name="_______________________CEF300" localSheetId="13" hidden="1">{#N/A,#N/A,FALSE,"MO (2)"}</definedName>
    <definedName name="_______________________CEF300" localSheetId="5" hidden="1">{#N/A,#N/A,FALSE,"MO (2)"}</definedName>
    <definedName name="_______________________CEF300" localSheetId="9" hidden="1">{#N/A,#N/A,FALSE,"MO (2)"}</definedName>
    <definedName name="_______________________CEF300" localSheetId="8" hidden="1">{#N/A,#N/A,FALSE,"MO (2)"}</definedName>
    <definedName name="_______________________CEF300" localSheetId="15" hidden="1">{#N/A,#N/A,FALSE,"MO (2)"}</definedName>
    <definedName name="_______________________CEF300" localSheetId="6" hidden="1">{#N/A,#N/A,FALSE,"MO (2)"}</definedName>
    <definedName name="_______________________CEF300" localSheetId="12" hidden="1">{#N/A,#N/A,FALSE,"MO (2)"}</definedName>
    <definedName name="_______________________CEF300" localSheetId="11" hidden="1">{#N/A,#N/A,FALSE,"MO (2)"}</definedName>
    <definedName name="_______________________CEF300" hidden="1">{#N/A,#N/A,FALSE,"MO (2)"}</definedName>
    <definedName name="_______________________CEF500" localSheetId="14" hidden="1">{#N/A,#N/A,FALSE,"MO (2)"}</definedName>
    <definedName name="_______________________CEF500" localSheetId="13" hidden="1">{#N/A,#N/A,FALSE,"MO (2)"}</definedName>
    <definedName name="_______________________CEF500" localSheetId="5" hidden="1">{#N/A,#N/A,FALSE,"MO (2)"}</definedName>
    <definedName name="_______________________CEF500" localSheetId="9" hidden="1">{#N/A,#N/A,FALSE,"MO (2)"}</definedName>
    <definedName name="_______________________CEF500" localSheetId="8" hidden="1">{#N/A,#N/A,FALSE,"MO (2)"}</definedName>
    <definedName name="_______________________CEF500" localSheetId="15" hidden="1">{#N/A,#N/A,FALSE,"MO (2)"}</definedName>
    <definedName name="_______________________CEF500" localSheetId="6" hidden="1">{#N/A,#N/A,FALSE,"MO (2)"}</definedName>
    <definedName name="_______________________CEF500" localSheetId="12" hidden="1">{#N/A,#N/A,FALSE,"MO (2)"}</definedName>
    <definedName name="_______________________CEF500" localSheetId="11" hidden="1">{#N/A,#N/A,FALSE,"MO (2)"}</definedName>
    <definedName name="_______________________CEF500" hidden="1">{#N/A,#N/A,FALSE,"MO (2)"}</definedName>
    <definedName name="______________________CEF200" localSheetId="14" hidden="1">{#N/A,#N/A,FALSE,"MO (2)"}</definedName>
    <definedName name="______________________CEF200" localSheetId="13" hidden="1">{#N/A,#N/A,FALSE,"MO (2)"}</definedName>
    <definedName name="______________________CEF200" localSheetId="5" hidden="1">{#N/A,#N/A,FALSE,"MO (2)"}</definedName>
    <definedName name="______________________CEF200" localSheetId="9" hidden="1">{#N/A,#N/A,FALSE,"MO (2)"}</definedName>
    <definedName name="______________________CEF200" localSheetId="8" hidden="1">{#N/A,#N/A,FALSE,"MO (2)"}</definedName>
    <definedName name="______________________CEF200" localSheetId="15" hidden="1">{#N/A,#N/A,FALSE,"MO (2)"}</definedName>
    <definedName name="______________________CEF200" localSheetId="6" hidden="1">{#N/A,#N/A,FALSE,"MO (2)"}</definedName>
    <definedName name="______________________CEF200" localSheetId="12" hidden="1">{#N/A,#N/A,FALSE,"MO (2)"}</definedName>
    <definedName name="______________________CEF200" localSheetId="11" hidden="1">{#N/A,#N/A,FALSE,"MO (2)"}</definedName>
    <definedName name="______________________CEF200" hidden="1">{#N/A,#N/A,FALSE,"MO (2)"}</definedName>
    <definedName name="______________________CEF222" localSheetId="14" hidden="1">{#N/A,#N/A,FALSE,"MO (2)"}</definedName>
    <definedName name="______________________CEF222" localSheetId="13" hidden="1">{#N/A,#N/A,FALSE,"MO (2)"}</definedName>
    <definedName name="______________________CEF222" localSheetId="5" hidden="1">{#N/A,#N/A,FALSE,"MO (2)"}</definedName>
    <definedName name="______________________CEF222" localSheetId="9" hidden="1">{#N/A,#N/A,FALSE,"MO (2)"}</definedName>
    <definedName name="______________________CEF222" localSheetId="8" hidden="1">{#N/A,#N/A,FALSE,"MO (2)"}</definedName>
    <definedName name="______________________CEF222" localSheetId="15" hidden="1">{#N/A,#N/A,FALSE,"MO (2)"}</definedName>
    <definedName name="______________________CEF222" localSheetId="6" hidden="1">{#N/A,#N/A,FALSE,"MO (2)"}</definedName>
    <definedName name="______________________CEF222" localSheetId="12" hidden="1">{#N/A,#N/A,FALSE,"MO (2)"}</definedName>
    <definedName name="______________________CEF222" localSheetId="11" hidden="1">{#N/A,#N/A,FALSE,"MO (2)"}</definedName>
    <definedName name="______________________CEF222" hidden="1">{#N/A,#N/A,FALSE,"MO (2)"}</definedName>
    <definedName name="______________________CEF300" localSheetId="14" hidden="1">{#N/A,#N/A,FALSE,"MO (2)"}</definedName>
    <definedName name="______________________CEF300" localSheetId="13" hidden="1">{#N/A,#N/A,FALSE,"MO (2)"}</definedName>
    <definedName name="______________________CEF300" localSheetId="5" hidden="1">{#N/A,#N/A,FALSE,"MO (2)"}</definedName>
    <definedName name="______________________CEF300" localSheetId="9" hidden="1">{#N/A,#N/A,FALSE,"MO (2)"}</definedName>
    <definedName name="______________________CEF300" localSheetId="8" hidden="1">{#N/A,#N/A,FALSE,"MO (2)"}</definedName>
    <definedName name="______________________CEF300" localSheetId="15" hidden="1">{#N/A,#N/A,FALSE,"MO (2)"}</definedName>
    <definedName name="______________________CEF300" localSheetId="6" hidden="1">{#N/A,#N/A,FALSE,"MO (2)"}</definedName>
    <definedName name="______________________CEF300" localSheetId="12" hidden="1">{#N/A,#N/A,FALSE,"MO (2)"}</definedName>
    <definedName name="______________________CEF300" localSheetId="11" hidden="1">{#N/A,#N/A,FALSE,"MO (2)"}</definedName>
    <definedName name="______________________CEF300" hidden="1">{#N/A,#N/A,FALSE,"MO (2)"}</definedName>
    <definedName name="______________________CEF500" localSheetId="14" hidden="1">{#N/A,#N/A,FALSE,"MO (2)"}</definedName>
    <definedName name="______________________CEF500" localSheetId="13" hidden="1">{#N/A,#N/A,FALSE,"MO (2)"}</definedName>
    <definedName name="______________________CEF500" localSheetId="5" hidden="1">{#N/A,#N/A,FALSE,"MO (2)"}</definedName>
    <definedName name="______________________CEF500" localSheetId="9" hidden="1">{#N/A,#N/A,FALSE,"MO (2)"}</definedName>
    <definedName name="______________________CEF500" localSheetId="8" hidden="1">{#N/A,#N/A,FALSE,"MO (2)"}</definedName>
    <definedName name="______________________CEF500" localSheetId="15" hidden="1">{#N/A,#N/A,FALSE,"MO (2)"}</definedName>
    <definedName name="______________________CEF500" localSheetId="6" hidden="1">{#N/A,#N/A,FALSE,"MO (2)"}</definedName>
    <definedName name="______________________CEF500" localSheetId="12" hidden="1">{#N/A,#N/A,FALSE,"MO (2)"}</definedName>
    <definedName name="______________________CEF500" localSheetId="11" hidden="1">{#N/A,#N/A,FALSE,"MO (2)"}</definedName>
    <definedName name="______________________CEF500" hidden="1">{#N/A,#N/A,FALSE,"MO (2)"}</definedName>
    <definedName name="_____________________CEF200" localSheetId="14" hidden="1">{#N/A,#N/A,FALSE,"MO (2)"}</definedName>
    <definedName name="_____________________CEF200" localSheetId="13" hidden="1">{#N/A,#N/A,FALSE,"MO (2)"}</definedName>
    <definedName name="_____________________CEF200" localSheetId="5" hidden="1">{#N/A,#N/A,FALSE,"MO (2)"}</definedName>
    <definedName name="_____________________CEF200" localSheetId="9" hidden="1">{#N/A,#N/A,FALSE,"MO (2)"}</definedName>
    <definedName name="_____________________CEF200" localSheetId="8" hidden="1">{#N/A,#N/A,FALSE,"MO (2)"}</definedName>
    <definedName name="_____________________CEF200" localSheetId="15" hidden="1">{#N/A,#N/A,FALSE,"MO (2)"}</definedName>
    <definedName name="_____________________CEF200" localSheetId="6" hidden="1">{#N/A,#N/A,FALSE,"MO (2)"}</definedName>
    <definedName name="_____________________CEF200" localSheetId="12" hidden="1">{#N/A,#N/A,FALSE,"MO (2)"}</definedName>
    <definedName name="_____________________CEF200" localSheetId="11" hidden="1">{#N/A,#N/A,FALSE,"MO (2)"}</definedName>
    <definedName name="_____________________CEF200" hidden="1">{#N/A,#N/A,FALSE,"MO (2)"}</definedName>
    <definedName name="_____________________CEF222" localSheetId="14" hidden="1">{#N/A,#N/A,FALSE,"MO (2)"}</definedName>
    <definedName name="_____________________CEF222" localSheetId="13" hidden="1">{#N/A,#N/A,FALSE,"MO (2)"}</definedName>
    <definedName name="_____________________CEF222" localSheetId="5" hidden="1">{#N/A,#N/A,FALSE,"MO (2)"}</definedName>
    <definedName name="_____________________CEF222" localSheetId="9" hidden="1">{#N/A,#N/A,FALSE,"MO (2)"}</definedName>
    <definedName name="_____________________CEF222" localSheetId="8" hidden="1">{#N/A,#N/A,FALSE,"MO (2)"}</definedName>
    <definedName name="_____________________CEF222" localSheetId="15" hidden="1">{#N/A,#N/A,FALSE,"MO (2)"}</definedName>
    <definedName name="_____________________CEF222" localSheetId="6" hidden="1">{#N/A,#N/A,FALSE,"MO (2)"}</definedName>
    <definedName name="_____________________CEF222" localSheetId="12" hidden="1">{#N/A,#N/A,FALSE,"MO (2)"}</definedName>
    <definedName name="_____________________CEF222" localSheetId="11" hidden="1">{#N/A,#N/A,FALSE,"MO (2)"}</definedName>
    <definedName name="_____________________CEF222" hidden="1">{#N/A,#N/A,FALSE,"MO (2)"}</definedName>
    <definedName name="_____________________CEF300" localSheetId="14" hidden="1">{#N/A,#N/A,FALSE,"MO (2)"}</definedName>
    <definedName name="_____________________CEF300" localSheetId="13" hidden="1">{#N/A,#N/A,FALSE,"MO (2)"}</definedName>
    <definedName name="_____________________CEF300" localSheetId="5" hidden="1">{#N/A,#N/A,FALSE,"MO (2)"}</definedName>
    <definedName name="_____________________CEF300" localSheetId="9" hidden="1">{#N/A,#N/A,FALSE,"MO (2)"}</definedName>
    <definedName name="_____________________CEF300" localSheetId="8" hidden="1">{#N/A,#N/A,FALSE,"MO (2)"}</definedName>
    <definedName name="_____________________CEF300" localSheetId="15" hidden="1">{#N/A,#N/A,FALSE,"MO (2)"}</definedName>
    <definedName name="_____________________CEF300" localSheetId="6" hidden="1">{#N/A,#N/A,FALSE,"MO (2)"}</definedName>
    <definedName name="_____________________CEF300" localSheetId="12" hidden="1">{#N/A,#N/A,FALSE,"MO (2)"}</definedName>
    <definedName name="_____________________CEF300" localSheetId="11" hidden="1">{#N/A,#N/A,FALSE,"MO (2)"}</definedName>
    <definedName name="_____________________CEF300" hidden="1">{#N/A,#N/A,FALSE,"MO (2)"}</definedName>
    <definedName name="_____________________CEF500" localSheetId="14" hidden="1">{#N/A,#N/A,FALSE,"MO (2)"}</definedName>
    <definedName name="_____________________CEF500" localSheetId="13" hidden="1">{#N/A,#N/A,FALSE,"MO (2)"}</definedName>
    <definedName name="_____________________CEF500" localSheetId="5" hidden="1">{#N/A,#N/A,FALSE,"MO (2)"}</definedName>
    <definedName name="_____________________CEF500" localSheetId="9" hidden="1">{#N/A,#N/A,FALSE,"MO (2)"}</definedName>
    <definedName name="_____________________CEF500" localSheetId="8" hidden="1">{#N/A,#N/A,FALSE,"MO (2)"}</definedName>
    <definedName name="_____________________CEF500" localSheetId="15" hidden="1">{#N/A,#N/A,FALSE,"MO (2)"}</definedName>
    <definedName name="_____________________CEF500" localSheetId="6" hidden="1">{#N/A,#N/A,FALSE,"MO (2)"}</definedName>
    <definedName name="_____________________CEF500" localSheetId="12" hidden="1">{#N/A,#N/A,FALSE,"MO (2)"}</definedName>
    <definedName name="_____________________CEF500" localSheetId="11" hidden="1">{#N/A,#N/A,FALSE,"MO (2)"}</definedName>
    <definedName name="_____________________CEF500" hidden="1">{#N/A,#N/A,FALSE,"MO (2)"}</definedName>
    <definedName name="____________________CEF200" localSheetId="14" hidden="1">{#N/A,#N/A,FALSE,"MO (2)"}</definedName>
    <definedName name="____________________CEF200" localSheetId="13" hidden="1">{#N/A,#N/A,FALSE,"MO (2)"}</definedName>
    <definedName name="____________________CEF200" localSheetId="5" hidden="1">{#N/A,#N/A,FALSE,"MO (2)"}</definedName>
    <definedName name="____________________CEF200" localSheetId="9" hidden="1">{#N/A,#N/A,FALSE,"MO (2)"}</definedName>
    <definedName name="____________________CEF200" localSheetId="8" hidden="1">{#N/A,#N/A,FALSE,"MO (2)"}</definedName>
    <definedName name="____________________CEF200" localSheetId="15" hidden="1">{#N/A,#N/A,FALSE,"MO (2)"}</definedName>
    <definedName name="____________________CEF200" localSheetId="6" hidden="1">{#N/A,#N/A,FALSE,"MO (2)"}</definedName>
    <definedName name="____________________CEF200" localSheetId="12" hidden="1">{#N/A,#N/A,FALSE,"MO (2)"}</definedName>
    <definedName name="____________________CEF200" localSheetId="11" hidden="1">{#N/A,#N/A,FALSE,"MO (2)"}</definedName>
    <definedName name="____________________CEF200" hidden="1">{#N/A,#N/A,FALSE,"MO (2)"}</definedName>
    <definedName name="____________________CEF222" localSheetId="14" hidden="1">{#N/A,#N/A,FALSE,"MO (2)"}</definedName>
    <definedName name="____________________CEF222" localSheetId="13" hidden="1">{#N/A,#N/A,FALSE,"MO (2)"}</definedName>
    <definedName name="____________________CEF222" localSheetId="5" hidden="1">{#N/A,#N/A,FALSE,"MO (2)"}</definedName>
    <definedName name="____________________CEF222" localSheetId="9" hidden="1">{#N/A,#N/A,FALSE,"MO (2)"}</definedName>
    <definedName name="____________________CEF222" localSheetId="8" hidden="1">{#N/A,#N/A,FALSE,"MO (2)"}</definedName>
    <definedName name="____________________CEF222" localSheetId="15" hidden="1">{#N/A,#N/A,FALSE,"MO (2)"}</definedName>
    <definedName name="____________________CEF222" localSheetId="6" hidden="1">{#N/A,#N/A,FALSE,"MO (2)"}</definedName>
    <definedName name="____________________CEF222" localSheetId="12" hidden="1">{#N/A,#N/A,FALSE,"MO (2)"}</definedName>
    <definedName name="____________________CEF222" localSheetId="11" hidden="1">{#N/A,#N/A,FALSE,"MO (2)"}</definedName>
    <definedName name="____________________CEF222" hidden="1">{#N/A,#N/A,FALSE,"MO (2)"}</definedName>
    <definedName name="____________________CEF300" localSheetId="14" hidden="1">{#N/A,#N/A,FALSE,"MO (2)"}</definedName>
    <definedName name="____________________CEF300" localSheetId="13" hidden="1">{#N/A,#N/A,FALSE,"MO (2)"}</definedName>
    <definedName name="____________________CEF300" localSheetId="5" hidden="1">{#N/A,#N/A,FALSE,"MO (2)"}</definedName>
    <definedName name="____________________CEF300" localSheetId="9" hidden="1">{#N/A,#N/A,FALSE,"MO (2)"}</definedName>
    <definedName name="____________________CEF300" localSheetId="8" hidden="1">{#N/A,#N/A,FALSE,"MO (2)"}</definedName>
    <definedName name="____________________CEF300" localSheetId="15" hidden="1">{#N/A,#N/A,FALSE,"MO (2)"}</definedName>
    <definedName name="____________________CEF300" localSheetId="6" hidden="1">{#N/A,#N/A,FALSE,"MO (2)"}</definedName>
    <definedName name="____________________CEF300" localSheetId="12" hidden="1">{#N/A,#N/A,FALSE,"MO (2)"}</definedName>
    <definedName name="____________________CEF300" localSheetId="11" hidden="1">{#N/A,#N/A,FALSE,"MO (2)"}</definedName>
    <definedName name="____________________CEF300" hidden="1">{#N/A,#N/A,FALSE,"MO (2)"}</definedName>
    <definedName name="____________________CEF500" localSheetId="14" hidden="1">{#N/A,#N/A,FALSE,"MO (2)"}</definedName>
    <definedName name="____________________CEF500" localSheetId="13" hidden="1">{#N/A,#N/A,FALSE,"MO (2)"}</definedName>
    <definedName name="____________________CEF500" localSheetId="5" hidden="1">{#N/A,#N/A,FALSE,"MO (2)"}</definedName>
    <definedName name="____________________CEF500" localSheetId="9" hidden="1">{#N/A,#N/A,FALSE,"MO (2)"}</definedName>
    <definedName name="____________________CEF500" localSheetId="8" hidden="1">{#N/A,#N/A,FALSE,"MO (2)"}</definedName>
    <definedName name="____________________CEF500" localSheetId="15" hidden="1">{#N/A,#N/A,FALSE,"MO (2)"}</definedName>
    <definedName name="____________________CEF500" localSheetId="6" hidden="1">{#N/A,#N/A,FALSE,"MO (2)"}</definedName>
    <definedName name="____________________CEF500" localSheetId="12" hidden="1">{#N/A,#N/A,FALSE,"MO (2)"}</definedName>
    <definedName name="____________________CEF500" localSheetId="11" hidden="1">{#N/A,#N/A,FALSE,"MO (2)"}</definedName>
    <definedName name="____________________CEF500" hidden="1">{#N/A,#N/A,FALSE,"MO (2)"}</definedName>
    <definedName name="___________________CEF200" localSheetId="14" hidden="1">{#N/A,#N/A,FALSE,"MO (2)"}</definedName>
    <definedName name="___________________CEF200" localSheetId="13" hidden="1">{#N/A,#N/A,FALSE,"MO (2)"}</definedName>
    <definedName name="___________________CEF200" localSheetId="5" hidden="1">{#N/A,#N/A,FALSE,"MO (2)"}</definedName>
    <definedName name="___________________CEF200" localSheetId="9" hidden="1">{#N/A,#N/A,FALSE,"MO (2)"}</definedName>
    <definedName name="___________________CEF200" localSheetId="8" hidden="1">{#N/A,#N/A,FALSE,"MO (2)"}</definedName>
    <definedName name="___________________CEF200" localSheetId="15" hidden="1">{#N/A,#N/A,FALSE,"MO (2)"}</definedName>
    <definedName name="___________________CEF200" localSheetId="6" hidden="1">{#N/A,#N/A,FALSE,"MO (2)"}</definedName>
    <definedName name="___________________CEF200" localSheetId="12" hidden="1">{#N/A,#N/A,FALSE,"MO (2)"}</definedName>
    <definedName name="___________________CEF200" localSheetId="11" hidden="1">{#N/A,#N/A,FALSE,"MO (2)"}</definedName>
    <definedName name="___________________CEF200" hidden="1">{#N/A,#N/A,FALSE,"MO (2)"}</definedName>
    <definedName name="___________________CEF222" localSheetId="14" hidden="1">{#N/A,#N/A,FALSE,"MO (2)"}</definedName>
    <definedName name="___________________CEF222" localSheetId="13" hidden="1">{#N/A,#N/A,FALSE,"MO (2)"}</definedName>
    <definedName name="___________________CEF222" localSheetId="5" hidden="1">{#N/A,#N/A,FALSE,"MO (2)"}</definedName>
    <definedName name="___________________CEF222" localSheetId="9" hidden="1">{#N/A,#N/A,FALSE,"MO (2)"}</definedName>
    <definedName name="___________________CEF222" localSheetId="8" hidden="1">{#N/A,#N/A,FALSE,"MO (2)"}</definedName>
    <definedName name="___________________CEF222" localSheetId="15" hidden="1">{#N/A,#N/A,FALSE,"MO (2)"}</definedName>
    <definedName name="___________________CEF222" localSheetId="6" hidden="1">{#N/A,#N/A,FALSE,"MO (2)"}</definedName>
    <definedName name="___________________CEF222" localSheetId="12" hidden="1">{#N/A,#N/A,FALSE,"MO (2)"}</definedName>
    <definedName name="___________________CEF222" localSheetId="11" hidden="1">{#N/A,#N/A,FALSE,"MO (2)"}</definedName>
    <definedName name="___________________CEF222" hidden="1">{#N/A,#N/A,FALSE,"MO (2)"}</definedName>
    <definedName name="___________________CEF300" localSheetId="14" hidden="1">{#N/A,#N/A,FALSE,"MO (2)"}</definedName>
    <definedName name="___________________CEF300" localSheetId="13" hidden="1">{#N/A,#N/A,FALSE,"MO (2)"}</definedName>
    <definedName name="___________________CEF300" localSheetId="5" hidden="1">{#N/A,#N/A,FALSE,"MO (2)"}</definedName>
    <definedName name="___________________CEF300" localSheetId="9" hidden="1">{#N/A,#N/A,FALSE,"MO (2)"}</definedName>
    <definedName name="___________________CEF300" localSheetId="8" hidden="1">{#N/A,#N/A,FALSE,"MO (2)"}</definedName>
    <definedName name="___________________CEF300" localSheetId="15" hidden="1">{#N/A,#N/A,FALSE,"MO (2)"}</definedName>
    <definedName name="___________________CEF300" localSheetId="6" hidden="1">{#N/A,#N/A,FALSE,"MO (2)"}</definedName>
    <definedName name="___________________CEF300" localSheetId="12" hidden="1">{#N/A,#N/A,FALSE,"MO (2)"}</definedName>
    <definedName name="___________________CEF300" localSheetId="11" hidden="1">{#N/A,#N/A,FALSE,"MO (2)"}</definedName>
    <definedName name="___________________CEF300" hidden="1">{#N/A,#N/A,FALSE,"MO (2)"}</definedName>
    <definedName name="___________________CEF500" localSheetId="14" hidden="1">{#N/A,#N/A,FALSE,"MO (2)"}</definedName>
    <definedName name="___________________CEF500" localSheetId="13" hidden="1">{#N/A,#N/A,FALSE,"MO (2)"}</definedName>
    <definedName name="___________________CEF500" localSheetId="5" hidden="1">{#N/A,#N/A,FALSE,"MO (2)"}</definedName>
    <definedName name="___________________CEF500" localSheetId="9" hidden="1">{#N/A,#N/A,FALSE,"MO (2)"}</definedName>
    <definedName name="___________________CEF500" localSheetId="8" hidden="1">{#N/A,#N/A,FALSE,"MO (2)"}</definedName>
    <definedName name="___________________CEF500" localSheetId="15" hidden="1">{#N/A,#N/A,FALSE,"MO (2)"}</definedName>
    <definedName name="___________________CEF500" localSheetId="6" hidden="1">{#N/A,#N/A,FALSE,"MO (2)"}</definedName>
    <definedName name="___________________CEF500" localSheetId="12" hidden="1">{#N/A,#N/A,FALSE,"MO (2)"}</definedName>
    <definedName name="___________________CEF500" localSheetId="11" hidden="1">{#N/A,#N/A,FALSE,"MO (2)"}</definedName>
    <definedName name="___________________CEF500" hidden="1">{#N/A,#N/A,FALSE,"MO (2)"}</definedName>
    <definedName name="__________________CEF200" localSheetId="14" hidden="1">{#N/A,#N/A,FALSE,"MO (2)"}</definedName>
    <definedName name="__________________CEF200" localSheetId="13" hidden="1">{#N/A,#N/A,FALSE,"MO (2)"}</definedName>
    <definedName name="__________________CEF200" localSheetId="5" hidden="1">{#N/A,#N/A,FALSE,"MO (2)"}</definedName>
    <definedName name="__________________CEF200" localSheetId="9" hidden="1">{#N/A,#N/A,FALSE,"MO (2)"}</definedName>
    <definedName name="__________________CEF200" localSheetId="8" hidden="1">{#N/A,#N/A,FALSE,"MO (2)"}</definedName>
    <definedName name="__________________CEF200" localSheetId="15" hidden="1">{#N/A,#N/A,FALSE,"MO (2)"}</definedName>
    <definedName name="__________________CEF200" localSheetId="6" hidden="1">{#N/A,#N/A,FALSE,"MO (2)"}</definedName>
    <definedName name="__________________CEF200" localSheetId="12" hidden="1">{#N/A,#N/A,FALSE,"MO (2)"}</definedName>
    <definedName name="__________________CEF200" localSheetId="11" hidden="1">{#N/A,#N/A,FALSE,"MO (2)"}</definedName>
    <definedName name="__________________CEF200" hidden="1">{#N/A,#N/A,FALSE,"MO (2)"}</definedName>
    <definedName name="__________________CEF222" localSheetId="14" hidden="1">{#N/A,#N/A,FALSE,"MO (2)"}</definedName>
    <definedName name="__________________CEF222" localSheetId="13" hidden="1">{#N/A,#N/A,FALSE,"MO (2)"}</definedName>
    <definedName name="__________________CEF222" localSheetId="5" hidden="1">{#N/A,#N/A,FALSE,"MO (2)"}</definedName>
    <definedName name="__________________CEF222" localSheetId="9" hidden="1">{#N/A,#N/A,FALSE,"MO (2)"}</definedName>
    <definedName name="__________________CEF222" localSheetId="8" hidden="1">{#N/A,#N/A,FALSE,"MO (2)"}</definedName>
    <definedName name="__________________CEF222" localSheetId="15" hidden="1">{#N/A,#N/A,FALSE,"MO (2)"}</definedName>
    <definedName name="__________________CEF222" localSheetId="6" hidden="1">{#N/A,#N/A,FALSE,"MO (2)"}</definedName>
    <definedName name="__________________CEF222" localSheetId="12" hidden="1">{#N/A,#N/A,FALSE,"MO (2)"}</definedName>
    <definedName name="__________________CEF222" localSheetId="11" hidden="1">{#N/A,#N/A,FALSE,"MO (2)"}</definedName>
    <definedName name="__________________CEF222" hidden="1">{#N/A,#N/A,FALSE,"MO (2)"}</definedName>
    <definedName name="__________________CEF300" localSheetId="14" hidden="1">{#N/A,#N/A,FALSE,"MO (2)"}</definedName>
    <definedName name="__________________CEF300" localSheetId="13" hidden="1">{#N/A,#N/A,FALSE,"MO (2)"}</definedName>
    <definedName name="__________________CEF300" localSheetId="5" hidden="1">{#N/A,#N/A,FALSE,"MO (2)"}</definedName>
    <definedName name="__________________CEF300" localSheetId="9" hidden="1">{#N/A,#N/A,FALSE,"MO (2)"}</definedName>
    <definedName name="__________________CEF300" localSheetId="8" hidden="1">{#N/A,#N/A,FALSE,"MO (2)"}</definedName>
    <definedName name="__________________CEF300" localSheetId="15" hidden="1">{#N/A,#N/A,FALSE,"MO (2)"}</definedName>
    <definedName name="__________________CEF300" localSheetId="6" hidden="1">{#N/A,#N/A,FALSE,"MO (2)"}</definedName>
    <definedName name="__________________CEF300" localSheetId="12" hidden="1">{#N/A,#N/A,FALSE,"MO (2)"}</definedName>
    <definedName name="__________________CEF300" localSheetId="11" hidden="1">{#N/A,#N/A,FALSE,"MO (2)"}</definedName>
    <definedName name="__________________CEF300" hidden="1">{#N/A,#N/A,FALSE,"MO (2)"}</definedName>
    <definedName name="__________________CEF500" localSheetId="14" hidden="1">{#N/A,#N/A,FALSE,"MO (2)"}</definedName>
    <definedName name="__________________CEF500" localSheetId="13" hidden="1">{#N/A,#N/A,FALSE,"MO (2)"}</definedName>
    <definedName name="__________________CEF500" localSheetId="5" hidden="1">{#N/A,#N/A,FALSE,"MO (2)"}</definedName>
    <definedName name="__________________CEF500" localSheetId="9" hidden="1">{#N/A,#N/A,FALSE,"MO (2)"}</definedName>
    <definedName name="__________________CEF500" localSheetId="8" hidden="1">{#N/A,#N/A,FALSE,"MO (2)"}</definedName>
    <definedName name="__________________CEF500" localSheetId="15" hidden="1">{#N/A,#N/A,FALSE,"MO (2)"}</definedName>
    <definedName name="__________________CEF500" localSheetId="6" hidden="1">{#N/A,#N/A,FALSE,"MO (2)"}</definedName>
    <definedName name="__________________CEF500" localSheetId="12" hidden="1">{#N/A,#N/A,FALSE,"MO (2)"}</definedName>
    <definedName name="__________________CEF500" localSheetId="11" hidden="1">{#N/A,#N/A,FALSE,"MO (2)"}</definedName>
    <definedName name="__________________CEF500" hidden="1">{#N/A,#N/A,FALSE,"MO (2)"}</definedName>
    <definedName name="_________________CEF200" localSheetId="14" hidden="1">{#N/A,#N/A,FALSE,"MO (2)"}</definedName>
    <definedName name="_________________CEF200" localSheetId="13" hidden="1">{#N/A,#N/A,FALSE,"MO (2)"}</definedName>
    <definedName name="_________________CEF200" localSheetId="5" hidden="1">{#N/A,#N/A,FALSE,"MO (2)"}</definedName>
    <definedName name="_________________CEF200" localSheetId="9" hidden="1">{#N/A,#N/A,FALSE,"MO (2)"}</definedName>
    <definedName name="_________________CEF200" localSheetId="8" hidden="1">{#N/A,#N/A,FALSE,"MO (2)"}</definedName>
    <definedName name="_________________CEF200" localSheetId="15" hidden="1">{#N/A,#N/A,FALSE,"MO (2)"}</definedName>
    <definedName name="_________________CEF200" localSheetId="6" hidden="1">{#N/A,#N/A,FALSE,"MO (2)"}</definedName>
    <definedName name="_________________CEF200" localSheetId="12" hidden="1">{#N/A,#N/A,FALSE,"MO (2)"}</definedName>
    <definedName name="_________________CEF200" localSheetId="11" hidden="1">{#N/A,#N/A,FALSE,"MO (2)"}</definedName>
    <definedName name="_________________CEF200" hidden="1">{#N/A,#N/A,FALSE,"MO (2)"}</definedName>
    <definedName name="_________________CEF222" localSheetId="14" hidden="1">{#N/A,#N/A,FALSE,"MO (2)"}</definedName>
    <definedName name="_________________CEF222" localSheetId="13" hidden="1">{#N/A,#N/A,FALSE,"MO (2)"}</definedName>
    <definedName name="_________________CEF222" localSheetId="5" hidden="1">{#N/A,#N/A,FALSE,"MO (2)"}</definedName>
    <definedName name="_________________CEF222" localSheetId="9" hidden="1">{#N/A,#N/A,FALSE,"MO (2)"}</definedName>
    <definedName name="_________________CEF222" localSheetId="8" hidden="1">{#N/A,#N/A,FALSE,"MO (2)"}</definedName>
    <definedName name="_________________CEF222" localSheetId="15" hidden="1">{#N/A,#N/A,FALSE,"MO (2)"}</definedName>
    <definedName name="_________________CEF222" localSheetId="6" hidden="1">{#N/A,#N/A,FALSE,"MO (2)"}</definedName>
    <definedName name="_________________CEF222" localSheetId="12" hidden="1">{#N/A,#N/A,FALSE,"MO (2)"}</definedName>
    <definedName name="_________________CEF222" localSheetId="11" hidden="1">{#N/A,#N/A,FALSE,"MO (2)"}</definedName>
    <definedName name="_________________CEF222" hidden="1">{#N/A,#N/A,FALSE,"MO (2)"}</definedName>
    <definedName name="_________________CEF300" localSheetId="14" hidden="1">{#N/A,#N/A,FALSE,"MO (2)"}</definedName>
    <definedName name="_________________CEF300" localSheetId="13" hidden="1">{#N/A,#N/A,FALSE,"MO (2)"}</definedName>
    <definedName name="_________________CEF300" localSheetId="5" hidden="1">{#N/A,#N/A,FALSE,"MO (2)"}</definedName>
    <definedName name="_________________CEF300" localSheetId="9" hidden="1">{#N/A,#N/A,FALSE,"MO (2)"}</definedName>
    <definedName name="_________________CEF300" localSheetId="8" hidden="1">{#N/A,#N/A,FALSE,"MO (2)"}</definedName>
    <definedName name="_________________CEF300" localSheetId="15" hidden="1">{#N/A,#N/A,FALSE,"MO (2)"}</definedName>
    <definedName name="_________________CEF300" localSheetId="6" hidden="1">{#N/A,#N/A,FALSE,"MO (2)"}</definedName>
    <definedName name="_________________CEF300" localSheetId="12" hidden="1">{#N/A,#N/A,FALSE,"MO (2)"}</definedName>
    <definedName name="_________________CEF300" localSheetId="11" hidden="1">{#N/A,#N/A,FALSE,"MO (2)"}</definedName>
    <definedName name="_________________CEF300" hidden="1">{#N/A,#N/A,FALSE,"MO (2)"}</definedName>
    <definedName name="_________________CEF500" localSheetId="14" hidden="1">{#N/A,#N/A,FALSE,"MO (2)"}</definedName>
    <definedName name="_________________CEF500" localSheetId="13" hidden="1">{#N/A,#N/A,FALSE,"MO (2)"}</definedName>
    <definedName name="_________________CEF500" localSheetId="5" hidden="1">{#N/A,#N/A,FALSE,"MO (2)"}</definedName>
    <definedName name="_________________CEF500" localSheetId="9" hidden="1">{#N/A,#N/A,FALSE,"MO (2)"}</definedName>
    <definedName name="_________________CEF500" localSheetId="8" hidden="1">{#N/A,#N/A,FALSE,"MO (2)"}</definedName>
    <definedName name="_________________CEF500" localSheetId="15" hidden="1">{#N/A,#N/A,FALSE,"MO (2)"}</definedName>
    <definedName name="_________________CEF500" localSheetId="6" hidden="1">{#N/A,#N/A,FALSE,"MO (2)"}</definedName>
    <definedName name="_________________CEF500" localSheetId="12" hidden="1">{#N/A,#N/A,FALSE,"MO (2)"}</definedName>
    <definedName name="_________________CEF500" localSheetId="11" hidden="1">{#N/A,#N/A,FALSE,"MO (2)"}</definedName>
    <definedName name="_________________CEF500" hidden="1">{#N/A,#N/A,FALSE,"MO (2)"}</definedName>
    <definedName name="________________CEF200" localSheetId="14" hidden="1">{#N/A,#N/A,FALSE,"MO (2)"}</definedName>
    <definedName name="________________CEF200" localSheetId="13" hidden="1">{#N/A,#N/A,FALSE,"MO (2)"}</definedName>
    <definedName name="________________CEF200" localSheetId="5" hidden="1">{#N/A,#N/A,FALSE,"MO (2)"}</definedName>
    <definedName name="________________CEF200" localSheetId="9" hidden="1">{#N/A,#N/A,FALSE,"MO (2)"}</definedName>
    <definedName name="________________CEF200" localSheetId="8" hidden="1">{#N/A,#N/A,FALSE,"MO (2)"}</definedName>
    <definedName name="________________CEF200" localSheetId="15" hidden="1">{#N/A,#N/A,FALSE,"MO (2)"}</definedName>
    <definedName name="________________CEF200" localSheetId="6" hidden="1">{#N/A,#N/A,FALSE,"MO (2)"}</definedName>
    <definedName name="________________CEF200" localSheetId="12" hidden="1">{#N/A,#N/A,FALSE,"MO (2)"}</definedName>
    <definedName name="________________CEF200" localSheetId="11" hidden="1">{#N/A,#N/A,FALSE,"MO (2)"}</definedName>
    <definedName name="________________CEF200" hidden="1">{#N/A,#N/A,FALSE,"MO (2)"}</definedName>
    <definedName name="________________CEF222" localSheetId="14" hidden="1">{#N/A,#N/A,FALSE,"MO (2)"}</definedName>
    <definedName name="________________CEF222" localSheetId="13" hidden="1">{#N/A,#N/A,FALSE,"MO (2)"}</definedName>
    <definedName name="________________CEF222" localSheetId="5" hidden="1">{#N/A,#N/A,FALSE,"MO (2)"}</definedName>
    <definedName name="________________CEF222" localSheetId="9" hidden="1">{#N/A,#N/A,FALSE,"MO (2)"}</definedName>
    <definedName name="________________CEF222" localSheetId="8" hidden="1">{#N/A,#N/A,FALSE,"MO (2)"}</definedName>
    <definedName name="________________CEF222" localSheetId="15" hidden="1">{#N/A,#N/A,FALSE,"MO (2)"}</definedName>
    <definedName name="________________CEF222" localSheetId="6" hidden="1">{#N/A,#N/A,FALSE,"MO (2)"}</definedName>
    <definedName name="________________CEF222" localSheetId="12" hidden="1">{#N/A,#N/A,FALSE,"MO (2)"}</definedName>
    <definedName name="________________CEF222" localSheetId="11" hidden="1">{#N/A,#N/A,FALSE,"MO (2)"}</definedName>
    <definedName name="________________CEF222" hidden="1">{#N/A,#N/A,FALSE,"MO (2)"}</definedName>
    <definedName name="________________CEF300" localSheetId="14" hidden="1">{#N/A,#N/A,FALSE,"MO (2)"}</definedName>
    <definedName name="________________CEF300" localSheetId="13" hidden="1">{#N/A,#N/A,FALSE,"MO (2)"}</definedName>
    <definedName name="________________CEF300" localSheetId="5" hidden="1">{#N/A,#N/A,FALSE,"MO (2)"}</definedName>
    <definedName name="________________CEF300" localSheetId="9" hidden="1">{#N/A,#N/A,FALSE,"MO (2)"}</definedName>
    <definedName name="________________CEF300" localSheetId="8" hidden="1">{#N/A,#N/A,FALSE,"MO (2)"}</definedName>
    <definedName name="________________CEF300" localSheetId="15" hidden="1">{#N/A,#N/A,FALSE,"MO (2)"}</definedName>
    <definedName name="________________CEF300" localSheetId="6" hidden="1">{#N/A,#N/A,FALSE,"MO (2)"}</definedName>
    <definedName name="________________CEF300" localSheetId="12" hidden="1">{#N/A,#N/A,FALSE,"MO (2)"}</definedName>
    <definedName name="________________CEF300" localSheetId="11" hidden="1">{#N/A,#N/A,FALSE,"MO (2)"}</definedName>
    <definedName name="________________CEF300" hidden="1">{#N/A,#N/A,FALSE,"MO (2)"}</definedName>
    <definedName name="________________CEF500" localSheetId="14" hidden="1">{#N/A,#N/A,FALSE,"MO (2)"}</definedName>
    <definedName name="________________CEF500" localSheetId="13" hidden="1">{#N/A,#N/A,FALSE,"MO (2)"}</definedName>
    <definedName name="________________CEF500" localSheetId="5" hidden="1">{#N/A,#N/A,FALSE,"MO (2)"}</definedName>
    <definedName name="________________CEF500" localSheetId="9" hidden="1">{#N/A,#N/A,FALSE,"MO (2)"}</definedName>
    <definedName name="________________CEF500" localSheetId="8" hidden="1">{#N/A,#N/A,FALSE,"MO (2)"}</definedName>
    <definedName name="________________CEF500" localSheetId="15" hidden="1">{#N/A,#N/A,FALSE,"MO (2)"}</definedName>
    <definedName name="________________CEF500" localSheetId="6" hidden="1">{#N/A,#N/A,FALSE,"MO (2)"}</definedName>
    <definedName name="________________CEF500" localSheetId="12" hidden="1">{#N/A,#N/A,FALSE,"MO (2)"}</definedName>
    <definedName name="________________CEF500" localSheetId="11" hidden="1">{#N/A,#N/A,FALSE,"MO (2)"}</definedName>
    <definedName name="________________CEF500" hidden="1">{#N/A,#N/A,FALSE,"MO (2)"}</definedName>
    <definedName name="_______________CEF200" localSheetId="14" hidden="1">{#N/A,#N/A,FALSE,"MO (2)"}</definedName>
    <definedName name="_______________CEF200" localSheetId="13" hidden="1">{#N/A,#N/A,FALSE,"MO (2)"}</definedName>
    <definedName name="_______________CEF200" localSheetId="5" hidden="1">{#N/A,#N/A,FALSE,"MO (2)"}</definedName>
    <definedName name="_______________CEF200" localSheetId="9" hidden="1">{#N/A,#N/A,FALSE,"MO (2)"}</definedName>
    <definedName name="_______________CEF200" localSheetId="8" hidden="1">{#N/A,#N/A,FALSE,"MO (2)"}</definedName>
    <definedName name="_______________CEF200" localSheetId="15" hidden="1">{#N/A,#N/A,FALSE,"MO (2)"}</definedName>
    <definedName name="_______________CEF200" localSheetId="6" hidden="1">{#N/A,#N/A,FALSE,"MO (2)"}</definedName>
    <definedName name="_______________CEF200" localSheetId="12" hidden="1">{#N/A,#N/A,FALSE,"MO (2)"}</definedName>
    <definedName name="_______________CEF200" localSheetId="11" hidden="1">{#N/A,#N/A,FALSE,"MO (2)"}</definedName>
    <definedName name="_______________CEF200" hidden="1">{#N/A,#N/A,FALSE,"MO (2)"}</definedName>
    <definedName name="_______________CEF222" localSheetId="14" hidden="1">{#N/A,#N/A,FALSE,"MO (2)"}</definedName>
    <definedName name="_______________CEF222" localSheetId="13" hidden="1">{#N/A,#N/A,FALSE,"MO (2)"}</definedName>
    <definedName name="_______________CEF222" localSheetId="5" hidden="1">{#N/A,#N/A,FALSE,"MO (2)"}</definedName>
    <definedName name="_______________CEF222" localSheetId="9" hidden="1">{#N/A,#N/A,FALSE,"MO (2)"}</definedName>
    <definedName name="_______________CEF222" localSheetId="8" hidden="1">{#N/A,#N/A,FALSE,"MO (2)"}</definedName>
    <definedName name="_______________CEF222" localSheetId="15" hidden="1">{#N/A,#N/A,FALSE,"MO (2)"}</definedName>
    <definedName name="_______________CEF222" localSheetId="6" hidden="1">{#N/A,#N/A,FALSE,"MO (2)"}</definedName>
    <definedName name="_______________CEF222" localSheetId="12" hidden="1">{#N/A,#N/A,FALSE,"MO (2)"}</definedName>
    <definedName name="_______________CEF222" localSheetId="11" hidden="1">{#N/A,#N/A,FALSE,"MO (2)"}</definedName>
    <definedName name="_______________CEF222" hidden="1">{#N/A,#N/A,FALSE,"MO (2)"}</definedName>
    <definedName name="_______________CEF300" localSheetId="14" hidden="1">{#N/A,#N/A,FALSE,"MO (2)"}</definedName>
    <definedName name="_______________CEF300" localSheetId="13" hidden="1">{#N/A,#N/A,FALSE,"MO (2)"}</definedName>
    <definedName name="_______________CEF300" localSheetId="5" hidden="1">{#N/A,#N/A,FALSE,"MO (2)"}</definedName>
    <definedName name="_______________CEF300" localSheetId="9" hidden="1">{#N/A,#N/A,FALSE,"MO (2)"}</definedName>
    <definedName name="_______________CEF300" localSheetId="8" hidden="1">{#N/A,#N/A,FALSE,"MO (2)"}</definedName>
    <definedName name="_______________CEF300" localSheetId="15" hidden="1">{#N/A,#N/A,FALSE,"MO (2)"}</definedName>
    <definedName name="_______________CEF300" localSheetId="6" hidden="1">{#N/A,#N/A,FALSE,"MO (2)"}</definedName>
    <definedName name="_______________CEF300" localSheetId="12" hidden="1">{#N/A,#N/A,FALSE,"MO (2)"}</definedName>
    <definedName name="_______________CEF300" localSheetId="11" hidden="1">{#N/A,#N/A,FALSE,"MO (2)"}</definedName>
    <definedName name="_______________CEF300" hidden="1">{#N/A,#N/A,FALSE,"MO (2)"}</definedName>
    <definedName name="_______________CEF500" localSheetId="14" hidden="1">{#N/A,#N/A,FALSE,"MO (2)"}</definedName>
    <definedName name="_______________CEF500" localSheetId="13" hidden="1">{#N/A,#N/A,FALSE,"MO (2)"}</definedName>
    <definedName name="_______________CEF500" localSheetId="5" hidden="1">{#N/A,#N/A,FALSE,"MO (2)"}</definedName>
    <definedName name="_______________CEF500" localSheetId="9" hidden="1">{#N/A,#N/A,FALSE,"MO (2)"}</definedName>
    <definedName name="_______________CEF500" localSheetId="8" hidden="1">{#N/A,#N/A,FALSE,"MO (2)"}</definedName>
    <definedName name="_______________CEF500" localSheetId="15" hidden="1">{#N/A,#N/A,FALSE,"MO (2)"}</definedName>
    <definedName name="_______________CEF500" localSheetId="6" hidden="1">{#N/A,#N/A,FALSE,"MO (2)"}</definedName>
    <definedName name="_______________CEF500" localSheetId="12" hidden="1">{#N/A,#N/A,FALSE,"MO (2)"}</definedName>
    <definedName name="_______________CEF500" localSheetId="11" hidden="1">{#N/A,#N/A,FALSE,"MO (2)"}</definedName>
    <definedName name="_______________CEF500" hidden="1">{#N/A,#N/A,FALSE,"MO (2)"}</definedName>
    <definedName name="______________CEF200" localSheetId="14" hidden="1">{#N/A,#N/A,FALSE,"MO (2)"}</definedName>
    <definedName name="______________CEF200" localSheetId="13" hidden="1">{#N/A,#N/A,FALSE,"MO (2)"}</definedName>
    <definedName name="______________CEF200" localSheetId="5" hidden="1">{#N/A,#N/A,FALSE,"MO (2)"}</definedName>
    <definedName name="______________CEF200" localSheetId="9" hidden="1">{#N/A,#N/A,FALSE,"MO (2)"}</definedName>
    <definedName name="______________CEF200" localSheetId="8" hidden="1">{#N/A,#N/A,FALSE,"MO (2)"}</definedName>
    <definedName name="______________CEF200" localSheetId="15" hidden="1">{#N/A,#N/A,FALSE,"MO (2)"}</definedName>
    <definedName name="______________CEF200" localSheetId="6" hidden="1">{#N/A,#N/A,FALSE,"MO (2)"}</definedName>
    <definedName name="______________CEF200" localSheetId="12" hidden="1">{#N/A,#N/A,FALSE,"MO (2)"}</definedName>
    <definedName name="______________CEF200" localSheetId="11" hidden="1">{#N/A,#N/A,FALSE,"MO (2)"}</definedName>
    <definedName name="______________CEF200" hidden="1">{#N/A,#N/A,FALSE,"MO (2)"}</definedName>
    <definedName name="______________CEF222" localSheetId="14" hidden="1">{#N/A,#N/A,FALSE,"MO (2)"}</definedName>
    <definedName name="______________CEF222" localSheetId="13" hidden="1">{#N/A,#N/A,FALSE,"MO (2)"}</definedName>
    <definedName name="______________CEF222" localSheetId="5" hidden="1">{#N/A,#N/A,FALSE,"MO (2)"}</definedName>
    <definedName name="______________CEF222" localSheetId="9" hidden="1">{#N/A,#N/A,FALSE,"MO (2)"}</definedName>
    <definedName name="______________CEF222" localSheetId="8" hidden="1">{#N/A,#N/A,FALSE,"MO (2)"}</definedName>
    <definedName name="______________CEF222" localSheetId="15" hidden="1">{#N/A,#N/A,FALSE,"MO (2)"}</definedName>
    <definedName name="______________CEF222" localSheetId="6" hidden="1">{#N/A,#N/A,FALSE,"MO (2)"}</definedName>
    <definedName name="______________CEF222" localSheetId="12" hidden="1">{#N/A,#N/A,FALSE,"MO (2)"}</definedName>
    <definedName name="______________CEF222" localSheetId="11" hidden="1">{#N/A,#N/A,FALSE,"MO (2)"}</definedName>
    <definedName name="______________CEF222" hidden="1">{#N/A,#N/A,FALSE,"MO (2)"}</definedName>
    <definedName name="______________CEF300" localSheetId="14" hidden="1">{#N/A,#N/A,FALSE,"MO (2)"}</definedName>
    <definedName name="______________CEF300" localSheetId="13" hidden="1">{#N/A,#N/A,FALSE,"MO (2)"}</definedName>
    <definedName name="______________CEF300" localSheetId="5" hidden="1">{#N/A,#N/A,FALSE,"MO (2)"}</definedName>
    <definedName name="______________CEF300" localSheetId="9" hidden="1">{#N/A,#N/A,FALSE,"MO (2)"}</definedName>
    <definedName name="______________CEF300" localSheetId="8" hidden="1">{#N/A,#N/A,FALSE,"MO (2)"}</definedName>
    <definedName name="______________CEF300" localSheetId="15" hidden="1">{#N/A,#N/A,FALSE,"MO (2)"}</definedName>
    <definedName name="______________CEF300" localSheetId="6" hidden="1">{#N/A,#N/A,FALSE,"MO (2)"}</definedName>
    <definedName name="______________CEF300" localSheetId="12" hidden="1">{#N/A,#N/A,FALSE,"MO (2)"}</definedName>
    <definedName name="______________CEF300" localSheetId="11" hidden="1">{#N/A,#N/A,FALSE,"MO (2)"}</definedName>
    <definedName name="______________CEF300" hidden="1">{#N/A,#N/A,FALSE,"MO (2)"}</definedName>
    <definedName name="______________CEF500" localSheetId="14" hidden="1">{#N/A,#N/A,FALSE,"MO (2)"}</definedName>
    <definedName name="______________CEF500" localSheetId="13" hidden="1">{#N/A,#N/A,FALSE,"MO (2)"}</definedName>
    <definedName name="______________CEF500" localSheetId="5" hidden="1">{#N/A,#N/A,FALSE,"MO (2)"}</definedName>
    <definedName name="______________CEF500" localSheetId="9" hidden="1">{#N/A,#N/A,FALSE,"MO (2)"}</definedName>
    <definedName name="______________CEF500" localSheetId="8" hidden="1">{#N/A,#N/A,FALSE,"MO (2)"}</definedName>
    <definedName name="______________CEF500" localSheetId="15" hidden="1">{#N/A,#N/A,FALSE,"MO (2)"}</definedName>
    <definedName name="______________CEF500" localSheetId="6" hidden="1">{#N/A,#N/A,FALSE,"MO (2)"}</definedName>
    <definedName name="______________CEF500" localSheetId="12" hidden="1">{#N/A,#N/A,FALSE,"MO (2)"}</definedName>
    <definedName name="______________CEF500" localSheetId="11" hidden="1">{#N/A,#N/A,FALSE,"MO (2)"}</definedName>
    <definedName name="______________CEF500" hidden="1">{#N/A,#N/A,FALSE,"MO (2)"}</definedName>
    <definedName name="_____________CEF200" localSheetId="14" hidden="1">{#N/A,#N/A,FALSE,"MO (2)"}</definedName>
    <definedName name="_____________CEF200" localSheetId="13" hidden="1">{#N/A,#N/A,FALSE,"MO (2)"}</definedName>
    <definedName name="_____________CEF200" localSheetId="5" hidden="1">{#N/A,#N/A,FALSE,"MO (2)"}</definedName>
    <definedName name="_____________CEF200" localSheetId="9" hidden="1">{#N/A,#N/A,FALSE,"MO (2)"}</definedName>
    <definedName name="_____________CEF200" localSheetId="8" hidden="1">{#N/A,#N/A,FALSE,"MO (2)"}</definedName>
    <definedName name="_____________CEF200" localSheetId="15" hidden="1">{#N/A,#N/A,FALSE,"MO (2)"}</definedName>
    <definedName name="_____________CEF200" localSheetId="6" hidden="1">{#N/A,#N/A,FALSE,"MO (2)"}</definedName>
    <definedName name="_____________CEF200" localSheetId="12" hidden="1">{#N/A,#N/A,FALSE,"MO (2)"}</definedName>
    <definedName name="_____________CEF200" localSheetId="11" hidden="1">{#N/A,#N/A,FALSE,"MO (2)"}</definedName>
    <definedName name="_____________CEF200" hidden="1">{#N/A,#N/A,FALSE,"MO (2)"}</definedName>
    <definedName name="_____________CEF222" localSheetId="14" hidden="1">{#N/A,#N/A,FALSE,"MO (2)"}</definedName>
    <definedName name="_____________CEF222" localSheetId="13" hidden="1">{#N/A,#N/A,FALSE,"MO (2)"}</definedName>
    <definedName name="_____________CEF222" localSheetId="5" hidden="1">{#N/A,#N/A,FALSE,"MO (2)"}</definedName>
    <definedName name="_____________CEF222" localSheetId="9" hidden="1">{#N/A,#N/A,FALSE,"MO (2)"}</definedName>
    <definedName name="_____________CEF222" localSheetId="8" hidden="1">{#N/A,#N/A,FALSE,"MO (2)"}</definedName>
    <definedName name="_____________CEF222" localSheetId="15" hidden="1">{#N/A,#N/A,FALSE,"MO (2)"}</definedName>
    <definedName name="_____________CEF222" localSheetId="6" hidden="1">{#N/A,#N/A,FALSE,"MO (2)"}</definedName>
    <definedName name="_____________CEF222" localSheetId="12" hidden="1">{#N/A,#N/A,FALSE,"MO (2)"}</definedName>
    <definedName name="_____________CEF222" localSheetId="11" hidden="1">{#N/A,#N/A,FALSE,"MO (2)"}</definedName>
    <definedName name="_____________CEF222" hidden="1">{#N/A,#N/A,FALSE,"MO (2)"}</definedName>
    <definedName name="_____________CEF300" localSheetId="14" hidden="1">{#N/A,#N/A,FALSE,"MO (2)"}</definedName>
    <definedName name="_____________CEF300" localSheetId="13" hidden="1">{#N/A,#N/A,FALSE,"MO (2)"}</definedName>
    <definedName name="_____________CEF300" localSheetId="5" hidden="1">{#N/A,#N/A,FALSE,"MO (2)"}</definedName>
    <definedName name="_____________CEF300" localSheetId="9" hidden="1">{#N/A,#N/A,FALSE,"MO (2)"}</definedName>
    <definedName name="_____________CEF300" localSheetId="8" hidden="1">{#N/A,#N/A,FALSE,"MO (2)"}</definedName>
    <definedName name="_____________CEF300" localSheetId="15" hidden="1">{#N/A,#N/A,FALSE,"MO (2)"}</definedName>
    <definedName name="_____________CEF300" localSheetId="6" hidden="1">{#N/A,#N/A,FALSE,"MO (2)"}</definedName>
    <definedName name="_____________CEF300" localSheetId="12" hidden="1">{#N/A,#N/A,FALSE,"MO (2)"}</definedName>
    <definedName name="_____________CEF300" localSheetId="11" hidden="1">{#N/A,#N/A,FALSE,"MO (2)"}</definedName>
    <definedName name="_____________CEF300" hidden="1">{#N/A,#N/A,FALSE,"MO (2)"}</definedName>
    <definedName name="_____________CEF500" localSheetId="14" hidden="1">{#N/A,#N/A,FALSE,"MO (2)"}</definedName>
    <definedName name="_____________CEF500" localSheetId="13" hidden="1">{#N/A,#N/A,FALSE,"MO (2)"}</definedName>
    <definedName name="_____________CEF500" localSheetId="5" hidden="1">{#N/A,#N/A,FALSE,"MO (2)"}</definedName>
    <definedName name="_____________CEF500" localSheetId="9" hidden="1">{#N/A,#N/A,FALSE,"MO (2)"}</definedName>
    <definedName name="_____________CEF500" localSheetId="8" hidden="1">{#N/A,#N/A,FALSE,"MO (2)"}</definedName>
    <definedName name="_____________CEF500" localSheetId="15" hidden="1">{#N/A,#N/A,FALSE,"MO (2)"}</definedName>
    <definedName name="_____________CEF500" localSheetId="6" hidden="1">{#N/A,#N/A,FALSE,"MO (2)"}</definedName>
    <definedName name="_____________CEF500" localSheetId="12" hidden="1">{#N/A,#N/A,FALSE,"MO (2)"}</definedName>
    <definedName name="_____________CEF500" localSheetId="11" hidden="1">{#N/A,#N/A,FALSE,"MO (2)"}</definedName>
    <definedName name="_____________CEF500" hidden="1">{#N/A,#N/A,FALSE,"MO (2)"}</definedName>
    <definedName name="_____________OUT98" localSheetId="14" hidden="1">{#N/A,#N/A,TRUE,"Serviços"}</definedName>
    <definedName name="_____________OUT98" localSheetId="13" hidden="1">{#N/A,#N/A,TRUE,"Serviços"}</definedName>
    <definedName name="_____________OUT98" localSheetId="5" hidden="1">{#N/A,#N/A,TRUE,"Serviços"}</definedName>
    <definedName name="_____________OUT98" localSheetId="9" hidden="1">{#N/A,#N/A,TRUE,"Serviços"}</definedName>
    <definedName name="_____________OUT98" localSheetId="8" hidden="1">{#N/A,#N/A,TRUE,"Serviços"}</definedName>
    <definedName name="_____________OUT98" localSheetId="15" hidden="1">{#N/A,#N/A,TRUE,"Serviços"}</definedName>
    <definedName name="_____________OUT98" localSheetId="6" hidden="1">{#N/A,#N/A,TRUE,"Serviços"}</definedName>
    <definedName name="_____________OUT98" localSheetId="12" hidden="1">{#N/A,#N/A,TRUE,"Serviços"}</definedName>
    <definedName name="_____________OUT98" localSheetId="11" hidden="1">{#N/A,#N/A,TRUE,"Serviços"}</definedName>
    <definedName name="_____________OUT98" hidden="1">{#N/A,#N/A,TRUE,"Serviços"}</definedName>
    <definedName name="____________CEF200" localSheetId="14" hidden="1">{#N/A,#N/A,FALSE,"MO (2)"}</definedName>
    <definedName name="____________CEF200" localSheetId="13" hidden="1">{#N/A,#N/A,FALSE,"MO (2)"}</definedName>
    <definedName name="____________CEF200" localSheetId="5" hidden="1">{#N/A,#N/A,FALSE,"MO (2)"}</definedName>
    <definedName name="____________CEF200" localSheetId="9" hidden="1">{#N/A,#N/A,FALSE,"MO (2)"}</definedName>
    <definedName name="____________CEF200" localSheetId="8" hidden="1">{#N/A,#N/A,FALSE,"MO (2)"}</definedName>
    <definedName name="____________CEF200" localSheetId="15" hidden="1">{#N/A,#N/A,FALSE,"MO (2)"}</definedName>
    <definedName name="____________CEF200" localSheetId="6" hidden="1">{#N/A,#N/A,FALSE,"MO (2)"}</definedName>
    <definedName name="____________CEF200" localSheetId="12" hidden="1">{#N/A,#N/A,FALSE,"MO (2)"}</definedName>
    <definedName name="____________CEF200" localSheetId="11" hidden="1">{#N/A,#N/A,FALSE,"MO (2)"}</definedName>
    <definedName name="____________CEF200" hidden="1">{#N/A,#N/A,FALSE,"MO (2)"}</definedName>
    <definedName name="____________CEF222" localSheetId="14" hidden="1">{#N/A,#N/A,FALSE,"MO (2)"}</definedName>
    <definedName name="____________CEF222" localSheetId="13" hidden="1">{#N/A,#N/A,FALSE,"MO (2)"}</definedName>
    <definedName name="____________CEF222" localSheetId="5" hidden="1">{#N/A,#N/A,FALSE,"MO (2)"}</definedName>
    <definedName name="____________CEF222" localSheetId="9" hidden="1">{#N/A,#N/A,FALSE,"MO (2)"}</definedName>
    <definedName name="____________CEF222" localSheetId="8" hidden="1">{#N/A,#N/A,FALSE,"MO (2)"}</definedName>
    <definedName name="____________CEF222" localSheetId="15" hidden="1">{#N/A,#N/A,FALSE,"MO (2)"}</definedName>
    <definedName name="____________CEF222" localSheetId="6" hidden="1">{#N/A,#N/A,FALSE,"MO (2)"}</definedName>
    <definedName name="____________CEF222" localSheetId="12" hidden="1">{#N/A,#N/A,FALSE,"MO (2)"}</definedName>
    <definedName name="____________CEF222" localSheetId="11" hidden="1">{#N/A,#N/A,FALSE,"MO (2)"}</definedName>
    <definedName name="____________CEF222" hidden="1">{#N/A,#N/A,FALSE,"MO (2)"}</definedName>
    <definedName name="____________CEF300" localSheetId="14" hidden="1">{#N/A,#N/A,FALSE,"MO (2)"}</definedName>
    <definedName name="____________CEF300" localSheetId="13" hidden="1">{#N/A,#N/A,FALSE,"MO (2)"}</definedName>
    <definedName name="____________CEF300" localSheetId="5" hidden="1">{#N/A,#N/A,FALSE,"MO (2)"}</definedName>
    <definedName name="____________CEF300" localSheetId="9" hidden="1">{#N/A,#N/A,FALSE,"MO (2)"}</definedName>
    <definedName name="____________CEF300" localSheetId="8" hidden="1">{#N/A,#N/A,FALSE,"MO (2)"}</definedName>
    <definedName name="____________CEF300" localSheetId="15" hidden="1">{#N/A,#N/A,FALSE,"MO (2)"}</definedName>
    <definedName name="____________CEF300" localSheetId="6" hidden="1">{#N/A,#N/A,FALSE,"MO (2)"}</definedName>
    <definedName name="____________CEF300" localSheetId="12" hidden="1">{#N/A,#N/A,FALSE,"MO (2)"}</definedName>
    <definedName name="____________CEF300" localSheetId="11" hidden="1">{#N/A,#N/A,FALSE,"MO (2)"}</definedName>
    <definedName name="____________CEF300" hidden="1">{#N/A,#N/A,FALSE,"MO (2)"}</definedName>
    <definedName name="____________CEF500" localSheetId="14" hidden="1">{#N/A,#N/A,FALSE,"MO (2)"}</definedName>
    <definedName name="____________CEF500" localSheetId="13" hidden="1">{#N/A,#N/A,FALSE,"MO (2)"}</definedName>
    <definedName name="____________CEF500" localSheetId="5" hidden="1">{#N/A,#N/A,FALSE,"MO (2)"}</definedName>
    <definedName name="____________CEF500" localSheetId="9" hidden="1">{#N/A,#N/A,FALSE,"MO (2)"}</definedName>
    <definedName name="____________CEF500" localSheetId="8" hidden="1">{#N/A,#N/A,FALSE,"MO (2)"}</definedName>
    <definedName name="____________CEF500" localSheetId="15" hidden="1">{#N/A,#N/A,FALSE,"MO (2)"}</definedName>
    <definedName name="____________CEF500" localSheetId="6" hidden="1">{#N/A,#N/A,FALSE,"MO (2)"}</definedName>
    <definedName name="____________CEF500" localSheetId="12" hidden="1">{#N/A,#N/A,FALSE,"MO (2)"}</definedName>
    <definedName name="____________CEF500" localSheetId="11" hidden="1">{#N/A,#N/A,FALSE,"MO (2)"}</definedName>
    <definedName name="____________CEF500" hidden="1">{#N/A,#N/A,FALSE,"MO (2)"}</definedName>
    <definedName name="____________OUT98" localSheetId="14" hidden="1">{#N/A,#N/A,TRUE,"Serviços"}</definedName>
    <definedName name="____________OUT98" localSheetId="13" hidden="1">{#N/A,#N/A,TRUE,"Serviços"}</definedName>
    <definedName name="____________OUT98" localSheetId="5" hidden="1">{#N/A,#N/A,TRUE,"Serviços"}</definedName>
    <definedName name="____________OUT98" localSheetId="9" hidden="1">{#N/A,#N/A,TRUE,"Serviços"}</definedName>
    <definedName name="____________OUT98" localSheetId="8" hidden="1">{#N/A,#N/A,TRUE,"Serviços"}</definedName>
    <definedName name="____________OUT98" localSheetId="15" hidden="1">{#N/A,#N/A,TRUE,"Serviços"}</definedName>
    <definedName name="____________OUT98" localSheetId="6" hidden="1">{#N/A,#N/A,TRUE,"Serviços"}</definedName>
    <definedName name="____________OUT98" localSheetId="12" hidden="1">{#N/A,#N/A,TRUE,"Serviços"}</definedName>
    <definedName name="____________OUT98" localSheetId="11" hidden="1">{#N/A,#N/A,TRUE,"Serviços"}</definedName>
    <definedName name="____________OUT98" hidden="1">{#N/A,#N/A,TRUE,"Serviços"}</definedName>
    <definedName name="___________CEF200" localSheetId="14" hidden="1">{#N/A,#N/A,FALSE,"MO (2)"}</definedName>
    <definedName name="___________CEF200" localSheetId="13" hidden="1">{#N/A,#N/A,FALSE,"MO (2)"}</definedName>
    <definedName name="___________CEF200" localSheetId="5" hidden="1">{#N/A,#N/A,FALSE,"MO (2)"}</definedName>
    <definedName name="___________CEF200" localSheetId="9" hidden="1">{#N/A,#N/A,FALSE,"MO (2)"}</definedName>
    <definedName name="___________CEF200" localSheetId="8" hidden="1">{#N/A,#N/A,FALSE,"MO (2)"}</definedName>
    <definedName name="___________CEF200" localSheetId="15" hidden="1">{#N/A,#N/A,FALSE,"MO (2)"}</definedName>
    <definedName name="___________CEF200" localSheetId="6" hidden="1">{#N/A,#N/A,FALSE,"MO (2)"}</definedName>
    <definedName name="___________CEF200" localSheetId="12" hidden="1">{#N/A,#N/A,FALSE,"MO (2)"}</definedName>
    <definedName name="___________CEF200" localSheetId="11" hidden="1">{#N/A,#N/A,FALSE,"MO (2)"}</definedName>
    <definedName name="___________CEF200" hidden="1">{#N/A,#N/A,FALSE,"MO (2)"}</definedName>
    <definedName name="___________CEF222" localSheetId="14" hidden="1">{#N/A,#N/A,FALSE,"MO (2)"}</definedName>
    <definedName name="___________CEF222" localSheetId="13" hidden="1">{#N/A,#N/A,FALSE,"MO (2)"}</definedName>
    <definedName name="___________CEF222" localSheetId="5" hidden="1">{#N/A,#N/A,FALSE,"MO (2)"}</definedName>
    <definedName name="___________CEF222" localSheetId="9" hidden="1">{#N/A,#N/A,FALSE,"MO (2)"}</definedName>
    <definedName name="___________CEF222" localSheetId="8" hidden="1">{#N/A,#N/A,FALSE,"MO (2)"}</definedName>
    <definedName name="___________CEF222" localSheetId="15" hidden="1">{#N/A,#N/A,FALSE,"MO (2)"}</definedName>
    <definedName name="___________CEF222" localSheetId="6" hidden="1">{#N/A,#N/A,FALSE,"MO (2)"}</definedName>
    <definedName name="___________CEF222" localSheetId="12" hidden="1">{#N/A,#N/A,FALSE,"MO (2)"}</definedName>
    <definedName name="___________CEF222" localSheetId="11" hidden="1">{#N/A,#N/A,FALSE,"MO (2)"}</definedName>
    <definedName name="___________CEF222" hidden="1">{#N/A,#N/A,FALSE,"MO (2)"}</definedName>
    <definedName name="___________CEF300" localSheetId="14" hidden="1">{#N/A,#N/A,FALSE,"MO (2)"}</definedName>
    <definedName name="___________CEF300" localSheetId="13" hidden="1">{#N/A,#N/A,FALSE,"MO (2)"}</definedName>
    <definedName name="___________CEF300" localSheetId="5" hidden="1">{#N/A,#N/A,FALSE,"MO (2)"}</definedName>
    <definedName name="___________CEF300" localSheetId="9" hidden="1">{#N/A,#N/A,FALSE,"MO (2)"}</definedName>
    <definedName name="___________CEF300" localSheetId="8" hidden="1">{#N/A,#N/A,FALSE,"MO (2)"}</definedName>
    <definedName name="___________CEF300" localSheetId="15" hidden="1">{#N/A,#N/A,FALSE,"MO (2)"}</definedName>
    <definedName name="___________CEF300" localSheetId="6" hidden="1">{#N/A,#N/A,FALSE,"MO (2)"}</definedName>
    <definedName name="___________CEF300" localSheetId="12" hidden="1">{#N/A,#N/A,FALSE,"MO (2)"}</definedName>
    <definedName name="___________CEF300" localSheetId="11" hidden="1">{#N/A,#N/A,FALSE,"MO (2)"}</definedName>
    <definedName name="___________CEF300" hidden="1">{#N/A,#N/A,FALSE,"MO (2)"}</definedName>
    <definedName name="___________CEF500" localSheetId="14" hidden="1">{#N/A,#N/A,FALSE,"MO (2)"}</definedName>
    <definedName name="___________CEF500" localSheetId="13" hidden="1">{#N/A,#N/A,FALSE,"MO (2)"}</definedName>
    <definedName name="___________CEF500" localSheetId="5" hidden="1">{#N/A,#N/A,FALSE,"MO (2)"}</definedName>
    <definedName name="___________CEF500" localSheetId="9" hidden="1">{#N/A,#N/A,FALSE,"MO (2)"}</definedName>
    <definedName name="___________CEF500" localSheetId="8" hidden="1">{#N/A,#N/A,FALSE,"MO (2)"}</definedName>
    <definedName name="___________CEF500" localSheetId="15" hidden="1">{#N/A,#N/A,FALSE,"MO (2)"}</definedName>
    <definedName name="___________CEF500" localSheetId="6" hidden="1">{#N/A,#N/A,FALSE,"MO (2)"}</definedName>
    <definedName name="___________CEF500" localSheetId="12" hidden="1">{#N/A,#N/A,FALSE,"MO (2)"}</definedName>
    <definedName name="___________CEF500" localSheetId="11" hidden="1">{#N/A,#N/A,FALSE,"MO (2)"}</definedName>
    <definedName name="___________CEF500" hidden="1">{#N/A,#N/A,FALSE,"MO (2)"}</definedName>
    <definedName name="___________OUT98" localSheetId="14" hidden="1">{#N/A,#N/A,TRUE,"Serviços"}</definedName>
    <definedName name="___________OUT98" localSheetId="13" hidden="1">{#N/A,#N/A,TRUE,"Serviços"}</definedName>
    <definedName name="___________OUT98" localSheetId="5" hidden="1">{#N/A,#N/A,TRUE,"Serviços"}</definedName>
    <definedName name="___________OUT98" localSheetId="9" hidden="1">{#N/A,#N/A,TRUE,"Serviços"}</definedName>
    <definedName name="___________OUT98" localSheetId="8" hidden="1">{#N/A,#N/A,TRUE,"Serviços"}</definedName>
    <definedName name="___________OUT98" localSheetId="15" hidden="1">{#N/A,#N/A,TRUE,"Serviços"}</definedName>
    <definedName name="___________OUT98" localSheetId="6" hidden="1">{#N/A,#N/A,TRUE,"Serviços"}</definedName>
    <definedName name="___________OUT98" localSheetId="12" hidden="1">{#N/A,#N/A,TRUE,"Serviços"}</definedName>
    <definedName name="___________OUT98" localSheetId="11" hidden="1">{#N/A,#N/A,TRUE,"Serviços"}</definedName>
    <definedName name="___________OUT98" hidden="1">{#N/A,#N/A,TRUE,"Serviços"}</definedName>
    <definedName name="__________CEF200" localSheetId="14" hidden="1">{#N/A,#N/A,FALSE,"MO (2)"}</definedName>
    <definedName name="__________CEF200" localSheetId="13" hidden="1">{#N/A,#N/A,FALSE,"MO (2)"}</definedName>
    <definedName name="__________CEF200" localSheetId="5" hidden="1">{#N/A,#N/A,FALSE,"MO (2)"}</definedName>
    <definedName name="__________CEF200" localSheetId="9" hidden="1">{#N/A,#N/A,FALSE,"MO (2)"}</definedName>
    <definedName name="__________CEF200" localSheetId="8" hidden="1">{#N/A,#N/A,FALSE,"MO (2)"}</definedName>
    <definedName name="__________CEF200" localSheetId="15" hidden="1">{#N/A,#N/A,FALSE,"MO (2)"}</definedName>
    <definedName name="__________CEF200" localSheetId="6" hidden="1">{#N/A,#N/A,FALSE,"MO (2)"}</definedName>
    <definedName name="__________CEF200" localSheetId="12" hidden="1">{#N/A,#N/A,FALSE,"MO (2)"}</definedName>
    <definedName name="__________CEF200" localSheetId="11" hidden="1">{#N/A,#N/A,FALSE,"MO (2)"}</definedName>
    <definedName name="__________CEF200" hidden="1">{#N/A,#N/A,FALSE,"MO (2)"}</definedName>
    <definedName name="__________CEF222" localSheetId="14" hidden="1">{#N/A,#N/A,FALSE,"MO (2)"}</definedName>
    <definedName name="__________CEF222" localSheetId="13" hidden="1">{#N/A,#N/A,FALSE,"MO (2)"}</definedName>
    <definedName name="__________CEF222" localSheetId="5" hidden="1">{#N/A,#N/A,FALSE,"MO (2)"}</definedName>
    <definedName name="__________CEF222" localSheetId="9" hidden="1">{#N/A,#N/A,FALSE,"MO (2)"}</definedName>
    <definedName name="__________CEF222" localSheetId="8" hidden="1">{#N/A,#N/A,FALSE,"MO (2)"}</definedName>
    <definedName name="__________CEF222" localSheetId="15" hidden="1">{#N/A,#N/A,FALSE,"MO (2)"}</definedName>
    <definedName name="__________CEF222" localSheetId="6" hidden="1">{#N/A,#N/A,FALSE,"MO (2)"}</definedName>
    <definedName name="__________CEF222" localSheetId="12" hidden="1">{#N/A,#N/A,FALSE,"MO (2)"}</definedName>
    <definedName name="__________CEF222" localSheetId="11" hidden="1">{#N/A,#N/A,FALSE,"MO (2)"}</definedName>
    <definedName name="__________CEF222" hidden="1">{#N/A,#N/A,FALSE,"MO (2)"}</definedName>
    <definedName name="__________CEF300" localSheetId="14" hidden="1">{#N/A,#N/A,FALSE,"MO (2)"}</definedName>
    <definedName name="__________CEF300" localSheetId="13" hidden="1">{#N/A,#N/A,FALSE,"MO (2)"}</definedName>
    <definedName name="__________CEF300" localSheetId="5" hidden="1">{#N/A,#N/A,FALSE,"MO (2)"}</definedName>
    <definedName name="__________CEF300" localSheetId="9" hidden="1">{#N/A,#N/A,FALSE,"MO (2)"}</definedName>
    <definedName name="__________CEF300" localSheetId="8" hidden="1">{#N/A,#N/A,FALSE,"MO (2)"}</definedName>
    <definedName name="__________CEF300" localSheetId="15" hidden="1">{#N/A,#N/A,FALSE,"MO (2)"}</definedName>
    <definedName name="__________CEF300" localSheetId="6" hidden="1">{#N/A,#N/A,FALSE,"MO (2)"}</definedName>
    <definedName name="__________CEF300" localSheetId="12" hidden="1">{#N/A,#N/A,FALSE,"MO (2)"}</definedName>
    <definedName name="__________CEF300" localSheetId="11" hidden="1">{#N/A,#N/A,FALSE,"MO (2)"}</definedName>
    <definedName name="__________CEF300" hidden="1">{#N/A,#N/A,FALSE,"MO (2)"}</definedName>
    <definedName name="__________CEF500" localSheetId="14" hidden="1">{#N/A,#N/A,FALSE,"MO (2)"}</definedName>
    <definedName name="__________CEF500" localSheetId="13" hidden="1">{#N/A,#N/A,FALSE,"MO (2)"}</definedName>
    <definedName name="__________CEF500" localSheetId="5" hidden="1">{#N/A,#N/A,FALSE,"MO (2)"}</definedName>
    <definedName name="__________CEF500" localSheetId="9" hidden="1">{#N/A,#N/A,FALSE,"MO (2)"}</definedName>
    <definedName name="__________CEF500" localSheetId="8" hidden="1">{#N/A,#N/A,FALSE,"MO (2)"}</definedName>
    <definedName name="__________CEF500" localSheetId="15" hidden="1">{#N/A,#N/A,FALSE,"MO (2)"}</definedName>
    <definedName name="__________CEF500" localSheetId="6" hidden="1">{#N/A,#N/A,FALSE,"MO (2)"}</definedName>
    <definedName name="__________CEF500" localSheetId="12" hidden="1">{#N/A,#N/A,FALSE,"MO (2)"}</definedName>
    <definedName name="__________CEF500" localSheetId="11" hidden="1">{#N/A,#N/A,FALSE,"MO (2)"}</definedName>
    <definedName name="__________CEF500" hidden="1">{#N/A,#N/A,FALSE,"MO (2)"}</definedName>
    <definedName name="__________OUT98" localSheetId="14" hidden="1">{#N/A,#N/A,TRUE,"Serviços"}</definedName>
    <definedName name="__________OUT98" localSheetId="13" hidden="1">{#N/A,#N/A,TRUE,"Serviços"}</definedName>
    <definedName name="__________OUT98" localSheetId="5" hidden="1">{#N/A,#N/A,TRUE,"Serviços"}</definedName>
    <definedName name="__________OUT98" localSheetId="9" hidden="1">{#N/A,#N/A,TRUE,"Serviços"}</definedName>
    <definedName name="__________OUT98" localSheetId="8" hidden="1">{#N/A,#N/A,TRUE,"Serviços"}</definedName>
    <definedName name="__________OUT98" localSheetId="15" hidden="1">{#N/A,#N/A,TRUE,"Serviços"}</definedName>
    <definedName name="__________OUT98" localSheetId="6" hidden="1">{#N/A,#N/A,TRUE,"Serviços"}</definedName>
    <definedName name="__________OUT98" localSheetId="12" hidden="1">{#N/A,#N/A,TRUE,"Serviços"}</definedName>
    <definedName name="__________OUT98" localSheetId="11" hidden="1">{#N/A,#N/A,TRUE,"Serviços"}</definedName>
    <definedName name="__________OUT98" hidden="1">{#N/A,#N/A,TRUE,"Serviços"}</definedName>
    <definedName name="_________CEF200" localSheetId="14" hidden="1">{#N/A,#N/A,FALSE,"MO (2)"}</definedName>
    <definedName name="_________CEF200" localSheetId="13" hidden="1">{#N/A,#N/A,FALSE,"MO (2)"}</definedName>
    <definedName name="_________CEF200" localSheetId="5" hidden="1">{#N/A,#N/A,FALSE,"MO (2)"}</definedName>
    <definedName name="_________CEF200" localSheetId="9" hidden="1">{#N/A,#N/A,FALSE,"MO (2)"}</definedName>
    <definedName name="_________CEF200" localSheetId="8" hidden="1">{#N/A,#N/A,FALSE,"MO (2)"}</definedName>
    <definedName name="_________CEF200" localSheetId="15" hidden="1">{#N/A,#N/A,FALSE,"MO (2)"}</definedName>
    <definedName name="_________CEF200" localSheetId="6" hidden="1">{#N/A,#N/A,FALSE,"MO (2)"}</definedName>
    <definedName name="_________CEF200" localSheetId="12" hidden="1">{#N/A,#N/A,FALSE,"MO (2)"}</definedName>
    <definedName name="_________CEF200" localSheetId="11" hidden="1">{#N/A,#N/A,FALSE,"MO (2)"}</definedName>
    <definedName name="_________CEF200" hidden="1">{#N/A,#N/A,FALSE,"MO (2)"}</definedName>
    <definedName name="_________CEF222" localSheetId="14" hidden="1">{#N/A,#N/A,FALSE,"MO (2)"}</definedName>
    <definedName name="_________CEF222" localSheetId="13" hidden="1">{#N/A,#N/A,FALSE,"MO (2)"}</definedName>
    <definedName name="_________CEF222" localSheetId="5" hidden="1">{#N/A,#N/A,FALSE,"MO (2)"}</definedName>
    <definedName name="_________CEF222" localSheetId="9" hidden="1">{#N/A,#N/A,FALSE,"MO (2)"}</definedName>
    <definedName name="_________CEF222" localSheetId="8" hidden="1">{#N/A,#N/A,FALSE,"MO (2)"}</definedName>
    <definedName name="_________CEF222" localSheetId="15" hidden="1">{#N/A,#N/A,FALSE,"MO (2)"}</definedName>
    <definedName name="_________CEF222" localSheetId="6" hidden="1">{#N/A,#N/A,FALSE,"MO (2)"}</definedName>
    <definedName name="_________CEF222" localSheetId="12" hidden="1">{#N/A,#N/A,FALSE,"MO (2)"}</definedName>
    <definedName name="_________CEF222" localSheetId="11" hidden="1">{#N/A,#N/A,FALSE,"MO (2)"}</definedName>
    <definedName name="_________CEF222" hidden="1">{#N/A,#N/A,FALSE,"MO (2)"}</definedName>
    <definedName name="_________CEF300" localSheetId="14" hidden="1">{#N/A,#N/A,FALSE,"MO (2)"}</definedName>
    <definedName name="_________CEF300" localSheetId="13" hidden="1">{#N/A,#N/A,FALSE,"MO (2)"}</definedName>
    <definedName name="_________CEF300" localSheetId="5" hidden="1">{#N/A,#N/A,FALSE,"MO (2)"}</definedName>
    <definedName name="_________CEF300" localSheetId="9" hidden="1">{#N/A,#N/A,FALSE,"MO (2)"}</definedName>
    <definedName name="_________CEF300" localSheetId="8" hidden="1">{#N/A,#N/A,FALSE,"MO (2)"}</definedName>
    <definedName name="_________CEF300" localSheetId="15" hidden="1">{#N/A,#N/A,FALSE,"MO (2)"}</definedName>
    <definedName name="_________CEF300" localSheetId="6" hidden="1">{#N/A,#N/A,FALSE,"MO (2)"}</definedName>
    <definedName name="_________CEF300" localSheetId="12" hidden="1">{#N/A,#N/A,FALSE,"MO (2)"}</definedName>
    <definedName name="_________CEF300" localSheetId="11" hidden="1">{#N/A,#N/A,FALSE,"MO (2)"}</definedName>
    <definedName name="_________CEF300" hidden="1">{#N/A,#N/A,FALSE,"MO (2)"}</definedName>
    <definedName name="_________CEF500" localSheetId="14" hidden="1">{#N/A,#N/A,FALSE,"MO (2)"}</definedName>
    <definedName name="_________CEF500" localSheetId="13" hidden="1">{#N/A,#N/A,FALSE,"MO (2)"}</definedName>
    <definedName name="_________CEF500" localSheetId="5" hidden="1">{#N/A,#N/A,FALSE,"MO (2)"}</definedName>
    <definedName name="_________CEF500" localSheetId="9" hidden="1">{#N/A,#N/A,FALSE,"MO (2)"}</definedName>
    <definedName name="_________CEF500" localSheetId="8" hidden="1">{#N/A,#N/A,FALSE,"MO (2)"}</definedName>
    <definedName name="_________CEF500" localSheetId="15" hidden="1">{#N/A,#N/A,FALSE,"MO (2)"}</definedName>
    <definedName name="_________CEF500" localSheetId="6" hidden="1">{#N/A,#N/A,FALSE,"MO (2)"}</definedName>
    <definedName name="_________CEF500" localSheetId="12" hidden="1">{#N/A,#N/A,FALSE,"MO (2)"}</definedName>
    <definedName name="_________CEF500" localSheetId="11" hidden="1">{#N/A,#N/A,FALSE,"MO (2)"}</definedName>
    <definedName name="_________CEF500" hidden="1">{#N/A,#N/A,FALSE,"MO (2)"}</definedName>
    <definedName name="_________OUT98" localSheetId="14" hidden="1">{#N/A,#N/A,TRUE,"Serviços"}</definedName>
    <definedName name="_________OUT98" localSheetId="13" hidden="1">{#N/A,#N/A,TRUE,"Serviços"}</definedName>
    <definedName name="_________OUT98" localSheetId="5" hidden="1">{#N/A,#N/A,TRUE,"Serviços"}</definedName>
    <definedName name="_________OUT98" localSheetId="9" hidden="1">{#N/A,#N/A,TRUE,"Serviços"}</definedName>
    <definedName name="_________OUT98" localSheetId="8" hidden="1">{#N/A,#N/A,TRUE,"Serviços"}</definedName>
    <definedName name="_________OUT98" localSheetId="15" hidden="1">{#N/A,#N/A,TRUE,"Serviços"}</definedName>
    <definedName name="_________OUT98" localSheetId="6" hidden="1">{#N/A,#N/A,TRUE,"Serviços"}</definedName>
    <definedName name="_________OUT98" localSheetId="12" hidden="1">{#N/A,#N/A,TRUE,"Serviços"}</definedName>
    <definedName name="_________OUT98" localSheetId="11" hidden="1">{#N/A,#N/A,TRUE,"Serviços"}</definedName>
    <definedName name="_________OUT98" hidden="1">{#N/A,#N/A,TRUE,"Serviços"}</definedName>
    <definedName name="________b1" localSheetId="14" hidden="1">{#N/A,#N/A,FALSE,"MO (2)"}</definedName>
    <definedName name="________b1" localSheetId="13" hidden="1">{#N/A,#N/A,FALSE,"MO (2)"}</definedName>
    <definedName name="________b1" localSheetId="5" hidden="1">{#N/A,#N/A,FALSE,"MO (2)"}</definedName>
    <definedName name="________b1" localSheetId="9" hidden="1">{#N/A,#N/A,FALSE,"MO (2)"}</definedName>
    <definedName name="________b1" localSheetId="8" hidden="1">{#N/A,#N/A,FALSE,"MO (2)"}</definedName>
    <definedName name="________b1" localSheetId="15" hidden="1">{#N/A,#N/A,FALSE,"MO (2)"}</definedName>
    <definedName name="________b1" localSheetId="6" hidden="1">{#N/A,#N/A,FALSE,"MO (2)"}</definedName>
    <definedName name="________b1" localSheetId="12" hidden="1">{#N/A,#N/A,FALSE,"MO (2)"}</definedName>
    <definedName name="________b1" localSheetId="11" hidden="1">{#N/A,#N/A,FALSE,"MO (2)"}</definedName>
    <definedName name="________b1" hidden="1">{#N/A,#N/A,FALSE,"MO (2)"}</definedName>
    <definedName name="________CEF200" localSheetId="14" hidden="1">{#N/A,#N/A,FALSE,"MO (2)"}</definedName>
    <definedName name="________CEF200" localSheetId="13" hidden="1">{#N/A,#N/A,FALSE,"MO (2)"}</definedName>
    <definedName name="________CEF200" localSheetId="5" hidden="1">{#N/A,#N/A,FALSE,"MO (2)"}</definedName>
    <definedName name="________CEF200" localSheetId="9" hidden="1">{#N/A,#N/A,FALSE,"MO (2)"}</definedName>
    <definedName name="________CEF200" localSheetId="8" hidden="1">{#N/A,#N/A,FALSE,"MO (2)"}</definedName>
    <definedName name="________CEF200" localSheetId="15" hidden="1">{#N/A,#N/A,FALSE,"MO (2)"}</definedName>
    <definedName name="________CEF200" localSheetId="6" hidden="1">{#N/A,#N/A,FALSE,"MO (2)"}</definedName>
    <definedName name="________CEF200" localSheetId="12" hidden="1">{#N/A,#N/A,FALSE,"MO (2)"}</definedName>
    <definedName name="________CEF200" localSheetId="11" hidden="1">{#N/A,#N/A,FALSE,"MO (2)"}</definedName>
    <definedName name="________CEF200" hidden="1">{#N/A,#N/A,FALSE,"MO (2)"}</definedName>
    <definedName name="________CEF222" localSheetId="14" hidden="1">{#N/A,#N/A,FALSE,"MO (2)"}</definedName>
    <definedName name="________CEF222" localSheetId="13" hidden="1">{#N/A,#N/A,FALSE,"MO (2)"}</definedName>
    <definedName name="________CEF222" localSheetId="5" hidden="1">{#N/A,#N/A,FALSE,"MO (2)"}</definedName>
    <definedName name="________CEF222" localSheetId="9" hidden="1">{#N/A,#N/A,FALSE,"MO (2)"}</definedName>
    <definedName name="________CEF222" localSheetId="8" hidden="1">{#N/A,#N/A,FALSE,"MO (2)"}</definedName>
    <definedName name="________CEF222" localSheetId="15" hidden="1">{#N/A,#N/A,FALSE,"MO (2)"}</definedName>
    <definedName name="________CEF222" localSheetId="6" hidden="1">{#N/A,#N/A,FALSE,"MO (2)"}</definedName>
    <definedName name="________CEF222" localSheetId="12" hidden="1">{#N/A,#N/A,FALSE,"MO (2)"}</definedName>
    <definedName name="________CEF222" localSheetId="11" hidden="1">{#N/A,#N/A,FALSE,"MO (2)"}</definedName>
    <definedName name="________CEF222" hidden="1">{#N/A,#N/A,FALSE,"MO (2)"}</definedName>
    <definedName name="________CEF300" localSheetId="14" hidden="1">{#N/A,#N/A,FALSE,"MO (2)"}</definedName>
    <definedName name="________CEF300" localSheetId="13" hidden="1">{#N/A,#N/A,FALSE,"MO (2)"}</definedName>
    <definedName name="________CEF300" localSheetId="5" hidden="1">{#N/A,#N/A,FALSE,"MO (2)"}</definedName>
    <definedName name="________CEF300" localSheetId="9" hidden="1">{#N/A,#N/A,FALSE,"MO (2)"}</definedName>
    <definedName name="________CEF300" localSheetId="8" hidden="1">{#N/A,#N/A,FALSE,"MO (2)"}</definedName>
    <definedName name="________CEF300" localSheetId="15" hidden="1">{#N/A,#N/A,FALSE,"MO (2)"}</definedName>
    <definedName name="________CEF300" localSheetId="6" hidden="1">{#N/A,#N/A,FALSE,"MO (2)"}</definedName>
    <definedName name="________CEF300" localSheetId="12" hidden="1">{#N/A,#N/A,FALSE,"MO (2)"}</definedName>
    <definedName name="________CEF300" localSheetId="11" hidden="1">{#N/A,#N/A,FALSE,"MO (2)"}</definedName>
    <definedName name="________CEF300" hidden="1">{#N/A,#N/A,FALSE,"MO (2)"}</definedName>
    <definedName name="________CEF500" localSheetId="14" hidden="1">{#N/A,#N/A,FALSE,"MO (2)"}</definedName>
    <definedName name="________CEF500" localSheetId="13" hidden="1">{#N/A,#N/A,FALSE,"MO (2)"}</definedName>
    <definedName name="________CEF500" localSheetId="5" hidden="1">{#N/A,#N/A,FALSE,"MO (2)"}</definedName>
    <definedName name="________CEF500" localSheetId="9" hidden="1">{#N/A,#N/A,FALSE,"MO (2)"}</definedName>
    <definedName name="________CEF500" localSheetId="8" hidden="1">{#N/A,#N/A,FALSE,"MO (2)"}</definedName>
    <definedName name="________CEF500" localSheetId="15" hidden="1">{#N/A,#N/A,FALSE,"MO (2)"}</definedName>
    <definedName name="________CEF500" localSheetId="6" hidden="1">{#N/A,#N/A,FALSE,"MO (2)"}</definedName>
    <definedName name="________CEF500" localSheetId="12" hidden="1">{#N/A,#N/A,FALSE,"MO (2)"}</definedName>
    <definedName name="________CEF500" localSheetId="11" hidden="1">{#N/A,#N/A,FALSE,"MO (2)"}</definedName>
    <definedName name="________CEF500" hidden="1">{#N/A,#N/A,FALSE,"MO (2)"}</definedName>
    <definedName name="________OUT98" localSheetId="14" hidden="1">{#N/A,#N/A,TRUE,"Serviços"}</definedName>
    <definedName name="________OUT98" localSheetId="13" hidden="1">{#N/A,#N/A,TRUE,"Serviços"}</definedName>
    <definedName name="________OUT98" localSheetId="5" hidden="1">{#N/A,#N/A,TRUE,"Serviços"}</definedName>
    <definedName name="________OUT98" localSheetId="9" hidden="1">{#N/A,#N/A,TRUE,"Serviços"}</definedName>
    <definedName name="________OUT98" localSheetId="8" hidden="1">{#N/A,#N/A,TRUE,"Serviços"}</definedName>
    <definedName name="________OUT98" localSheetId="15" hidden="1">{#N/A,#N/A,TRUE,"Serviços"}</definedName>
    <definedName name="________OUT98" localSheetId="6" hidden="1">{#N/A,#N/A,TRUE,"Serviços"}</definedName>
    <definedName name="________OUT98" localSheetId="12" hidden="1">{#N/A,#N/A,TRUE,"Serviços"}</definedName>
    <definedName name="________OUT98" localSheetId="11" hidden="1">{#N/A,#N/A,TRUE,"Serviços"}</definedName>
    <definedName name="________OUT98" hidden="1">{#N/A,#N/A,TRUE,"Serviços"}</definedName>
    <definedName name="_______CEF200" localSheetId="14" hidden="1">{#N/A,#N/A,FALSE,"MO (2)"}</definedName>
    <definedName name="_______CEF200" localSheetId="13" hidden="1">{#N/A,#N/A,FALSE,"MO (2)"}</definedName>
    <definedName name="_______CEF200" localSheetId="5" hidden="1">{#N/A,#N/A,FALSE,"MO (2)"}</definedName>
    <definedName name="_______CEF200" localSheetId="9" hidden="1">{#N/A,#N/A,FALSE,"MO (2)"}</definedName>
    <definedName name="_______CEF200" localSheetId="8" hidden="1">{#N/A,#N/A,FALSE,"MO (2)"}</definedName>
    <definedName name="_______CEF200" localSheetId="15" hidden="1">{#N/A,#N/A,FALSE,"MO (2)"}</definedName>
    <definedName name="_______CEF200" localSheetId="6" hidden="1">{#N/A,#N/A,FALSE,"MO (2)"}</definedName>
    <definedName name="_______CEF200" localSheetId="12" hidden="1">{#N/A,#N/A,FALSE,"MO (2)"}</definedName>
    <definedName name="_______CEF200" localSheetId="11" hidden="1">{#N/A,#N/A,FALSE,"MO (2)"}</definedName>
    <definedName name="_______CEF200" hidden="1">{#N/A,#N/A,FALSE,"MO (2)"}</definedName>
    <definedName name="_______CEF222" localSheetId="14" hidden="1">{#N/A,#N/A,FALSE,"MO (2)"}</definedName>
    <definedName name="_______CEF222" localSheetId="13" hidden="1">{#N/A,#N/A,FALSE,"MO (2)"}</definedName>
    <definedName name="_______CEF222" localSheetId="5" hidden="1">{#N/A,#N/A,FALSE,"MO (2)"}</definedName>
    <definedName name="_______CEF222" localSheetId="9" hidden="1">{#N/A,#N/A,FALSE,"MO (2)"}</definedName>
    <definedName name="_______CEF222" localSheetId="8" hidden="1">{#N/A,#N/A,FALSE,"MO (2)"}</definedName>
    <definedName name="_______CEF222" localSheetId="15" hidden="1">{#N/A,#N/A,FALSE,"MO (2)"}</definedName>
    <definedName name="_______CEF222" localSheetId="6" hidden="1">{#N/A,#N/A,FALSE,"MO (2)"}</definedName>
    <definedName name="_______CEF222" localSheetId="12" hidden="1">{#N/A,#N/A,FALSE,"MO (2)"}</definedName>
    <definedName name="_______CEF222" localSheetId="11" hidden="1">{#N/A,#N/A,FALSE,"MO (2)"}</definedName>
    <definedName name="_______CEF222" hidden="1">{#N/A,#N/A,FALSE,"MO (2)"}</definedName>
    <definedName name="_______CEF300" localSheetId="14" hidden="1">{#N/A,#N/A,FALSE,"MO (2)"}</definedName>
    <definedName name="_______CEF300" localSheetId="13" hidden="1">{#N/A,#N/A,FALSE,"MO (2)"}</definedName>
    <definedName name="_______CEF300" localSheetId="5" hidden="1">{#N/A,#N/A,FALSE,"MO (2)"}</definedName>
    <definedName name="_______CEF300" localSheetId="9" hidden="1">{#N/A,#N/A,FALSE,"MO (2)"}</definedName>
    <definedName name="_______CEF300" localSheetId="8" hidden="1">{#N/A,#N/A,FALSE,"MO (2)"}</definedName>
    <definedName name="_______CEF300" localSheetId="15" hidden="1">{#N/A,#N/A,FALSE,"MO (2)"}</definedName>
    <definedName name="_______CEF300" localSheetId="6" hidden="1">{#N/A,#N/A,FALSE,"MO (2)"}</definedName>
    <definedName name="_______CEF300" localSheetId="12" hidden="1">{#N/A,#N/A,FALSE,"MO (2)"}</definedName>
    <definedName name="_______CEF300" localSheetId="11" hidden="1">{#N/A,#N/A,FALSE,"MO (2)"}</definedName>
    <definedName name="_______CEF300" hidden="1">{#N/A,#N/A,FALSE,"MO (2)"}</definedName>
    <definedName name="_______CEF500" localSheetId="14" hidden="1">{#N/A,#N/A,FALSE,"MO (2)"}</definedName>
    <definedName name="_______CEF500" localSheetId="13" hidden="1">{#N/A,#N/A,FALSE,"MO (2)"}</definedName>
    <definedName name="_______CEF500" localSheetId="5" hidden="1">{#N/A,#N/A,FALSE,"MO (2)"}</definedName>
    <definedName name="_______CEF500" localSheetId="9" hidden="1">{#N/A,#N/A,FALSE,"MO (2)"}</definedName>
    <definedName name="_______CEF500" localSheetId="8" hidden="1">{#N/A,#N/A,FALSE,"MO (2)"}</definedName>
    <definedName name="_______CEF500" localSheetId="15" hidden="1">{#N/A,#N/A,FALSE,"MO (2)"}</definedName>
    <definedName name="_______CEF500" localSheetId="6" hidden="1">{#N/A,#N/A,FALSE,"MO (2)"}</definedName>
    <definedName name="_______CEF500" localSheetId="12" hidden="1">{#N/A,#N/A,FALSE,"MO (2)"}</definedName>
    <definedName name="_______CEF500" localSheetId="11" hidden="1">{#N/A,#N/A,FALSE,"MO (2)"}</definedName>
    <definedName name="_______CEF500" hidden="1">{#N/A,#N/A,FALSE,"MO (2)"}</definedName>
    <definedName name="_______OUT98" localSheetId="14" hidden="1">{#N/A,#N/A,TRUE,"Serviços"}</definedName>
    <definedName name="_______OUT98" localSheetId="13" hidden="1">{#N/A,#N/A,TRUE,"Serviços"}</definedName>
    <definedName name="_______OUT98" localSheetId="5" hidden="1">{#N/A,#N/A,TRUE,"Serviços"}</definedName>
    <definedName name="_______OUT98" localSheetId="9" hidden="1">{#N/A,#N/A,TRUE,"Serviços"}</definedName>
    <definedName name="_______OUT98" localSheetId="8" hidden="1">{#N/A,#N/A,TRUE,"Serviços"}</definedName>
    <definedName name="_______OUT98" localSheetId="15" hidden="1">{#N/A,#N/A,TRUE,"Serviços"}</definedName>
    <definedName name="_______OUT98" localSheetId="6" hidden="1">{#N/A,#N/A,TRUE,"Serviços"}</definedName>
    <definedName name="_______OUT98" localSheetId="12" hidden="1">{#N/A,#N/A,TRUE,"Serviços"}</definedName>
    <definedName name="_______OUT98" localSheetId="11" hidden="1">{#N/A,#N/A,TRUE,"Serviços"}</definedName>
    <definedName name="_______OUT98" hidden="1">{#N/A,#N/A,TRUE,"Serviços"}</definedName>
    <definedName name="______b1" localSheetId="14" hidden="1">{#N/A,#N/A,FALSE,"MO (2)"}</definedName>
    <definedName name="______b1" localSheetId="13" hidden="1">{#N/A,#N/A,FALSE,"MO (2)"}</definedName>
    <definedName name="______b1" localSheetId="5" hidden="1">{#N/A,#N/A,FALSE,"MO (2)"}</definedName>
    <definedName name="______b1" localSheetId="9" hidden="1">{#N/A,#N/A,FALSE,"MO (2)"}</definedName>
    <definedName name="______b1" localSheetId="8" hidden="1">{#N/A,#N/A,FALSE,"MO (2)"}</definedName>
    <definedName name="______b1" localSheetId="15" hidden="1">{#N/A,#N/A,FALSE,"MO (2)"}</definedName>
    <definedName name="______b1" localSheetId="6" hidden="1">{#N/A,#N/A,FALSE,"MO (2)"}</definedName>
    <definedName name="______b1" localSheetId="12" hidden="1">{#N/A,#N/A,FALSE,"MO (2)"}</definedName>
    <definedName name="______b1" localSheetId="11" hidden="1">{#N/A,#N/A,FALSE,"MO (2)"}</definedName>
    <definedName name="______b1" hidden="1">{#N/A,#N/A,FALSE,"MO (2)"}</definedName>
    <definedName name="______CEF200" localSheetId="14" hidden="1">{#N/A,#N/A,FALSE,"MO (2)"}</definedName>
    <definedName name="______CEF200" localSheetId="13" hidden="1">{#N/A,#N/A,FALSE,"MO (2)"}</definedName>
    <definedName name="______CEF200" localSheetId="5" hidden="1">{#N/A,#N/A,FALSE,"MO (2)"}</definedName>
    <definedName name="______CEF200" localSheetId="9" hidden="1">{#N/A,#N/A,FALSE,"MO (2)"}</definedName>
    <definedName name="______CEF200" localSheetId="8" hidden="1">{#N/A,#N/A,FALSE,"MO (2)"}</definedName>
    <definedName name="______CEF200" localSheetId="15" hidden="1">{#N/A,#N/A,FALSE,"MO (2)"}</definedName>
    <definedName name="______CEF200" localSheetId="6" hidden="1">{#N/A,#N/A,FALSE,"MO (2)"}</definedName>
    <definedName name="______CEF200" localSheetId="12" hidden="1">{#N/A,#N/A,FALSE,"MO (2)"}</definedName>
    <definedName name="______CEF200" localSheetId="11" hidden="1">{#N/A,#N/A,FALSE,"MO (2)"}</definedName>
    <definedName name="______CEF200" hidden="1">{#N/A,#N/A,FALSE,"MO (2)"}</definedName>
    <definedName name="______CEF222" localSheetId="14" hidden="1">{#N/A,#N/A,FALSE,"MO (2)"}</definedName>
    <definedName name="______CEF222" localSheetId="13" hidden="1">{#N/A,#N/A,FALSE,"MO (2)"}</definedName>
    <definedName name="______CEF222" localSheetId="5" hidden="1">{#N/A,#N/A,FALSE,"MO (2)"}</definedName>
    <definedName name="______CEF222" localSheetId="9" hidden="1">{#N/A,#N/A,FALSE,"MO (2)"}</definedName>
    <definedName name="______CEF222" localSheetId="8" hidden="1">{#N/A,#N/A,FALSE,"MO (2)"}</definedName>
    <definedName name="______CEF222" localSheetId="15" hidden="1">{#N/A,#N/A,FALSE,"MO (2)"}</definedName>
    <definedName name="______CEF222" localSheetId="6" hidden="1">{#N/A,#N/A,FALSE,"MO (2)"}</definedName>
    <definedName name="______CEF222" localSheetId="12" hidden="1">{#N/A,#N/A,FALSE,"MO (2)"}</definedName>
    <definedName name="______CEF222" localSheetId="11" hidden="1">{#N/A,#N/A,FALSE,"MO (2)"}</definedName>
    <definedName name="______CEF222" hidden="1">{#N/A,#N/A,FALSE,"MO (2)"}</definedName>
    <definedName name="______CEF300" localSheetId="14" hidden="1">{#N/A,#N/A,FALSE,"MO (2)"}</definedName>
    <definedName name="______CEF300" localSheetId="13" hidden="1">{#N/A,#N/A,FALSE,"MO (2)"}</definedName>
    <definedName name="______CEF300" localSheetId="5" hidden="1">{#N/A,#N/A,FALSE,"MO (2)"}</definedName>
    <definedName name="______CEF300" localSheetId="9" hidden="1">{#N/A,#N/A,FALSE,"MO (2)"}</definedName>
    <definedName name="______CEF300" localSheetId="8" hidden="1">{#N/A,#N/A,FALSE,"MO (2)"}</definedName>
    <definedName name="______CEF300" localSheetId="15" hidden="1">{#N/A,#N/A,FALSE,"MO (2)"}</definedName>
    <definedName name="______CEF300" localSheetId="6" hidden="1">{#N/A,#N/A,FALSE,"MO (2)"}</definedName>
    <definedName name="______CEF300" localSheetId="12" hidden="1">{#N/A,#N/A,FALSE,"MO (2)"}</definedName>
    <definedName name="______CEF300" localSheetId="11" hidden="1">{#N/A,#N/A,FALSE,"MO (2)"}</definedName>
    <definedName name="______CEF300" hidden="1">{#N/A,#N/A,FALSE,"MO (2)"}</definedName>
    <definedName name="______CEF500" localSheetId="14" hidden="1">{#N/A,#N/A,FALSE,"MO (2)"}</definedName>
    <definedName name="______CEF500" localSheetId="13" hidden="1">{#N/A,#N/A,FALSE,"MO (2)"}</definedName>
    <definedName name="______CEF500" localSheetId="5" hidden="1">{#N/A,#N/A,FALSE,"MO (2)"}</definedName>
    <definedName name="______CEF500" localSheetId="9" hidden="1">{#N/A,#N/A,FALSE,"MO (2)"}</definedName>
    <definedName name="______CEF500" localSheetId="8" hidden="1">{#N/A,#N/A,FALSE,"MO (2)"}</definedName>
    <definedName name="______CEF500" localSheetId="15" hidden="1">{#N/A,#N/A,FALSE,"MO (2)"}</definedName>
    <definedName name="______CEF500" localSheetId="6" hidden="1">{#N/A,#N/A,FALSE,"MO (2)"}</definedName>
    <definedName name="______CEF500" localSheetId="12" hidden="1">{#N/A,#N/A,FALSE,"MO (2)"}</definedName>
    <definedName name="______CEF500" localSheetId="11" hidden="1">{#N/A,#N/A,FALSE,"MO (2)"}</definedName>
    <definedName name="______CEF500" hidden="1">{#N/A,#N/A,FALSE,"MO (2)"}</definedName>
    <definedName name="______OUT98" localSheetId="14" hidden="1">{#N/A,#N/A,TRUE,"Serviços"}</definedName>
    <definedName name="______OUT98" localSheetId="13" hidden="1">{#N/A,#N/A,TRUE,"Serviços"}</definedName>
    <definedName name="______OUT98" localSheetId="5" hidden="1">{#N/A,#N/A,TRUE,"Serviços"}</definedName>
    <definedName name="______OUT98" localSheetId="9" hidden="1">{#N/A,#N/A,TRUE,"Serviços"}</definedName>
    <definedName name="______OUT98" localSheetId="8" hidden="1">{#N/A,#N/A,TRUE,"Serviços"}</definedName>
    <definedName name="______OUT98" localSheetId="15" hidden="1">{#N/A,#N/A,TRUE,"Serviços"}</definedName>
    <definedName name="______OUT98" localSheetId="6" hidden="1">{#N/A,#N/A,TRUE,"Serviços"}</definedName>
    <definedName name="______OUT98" localSheetId="12" hidden="1">{#N/A,#N/A,TRUE,"Serviços"}</definedName>
    <definedName name="______OUT98" localSheetId="11" hidden="1">{#N/A,#N/A,TRUE,"Serviços"}</definedName>
    <definedName name="______OUT98" hidden="1">{#N/A,#N/A,TRUE,"Serviços"}</definedName>
    <definedName name="_____b1" localSheetId="14" hidden="1">{#N/A,#N/A,FALSE,"MO (2)"}</definedName>
    <definedName name="_____b1" localSheetId="13" hidden="1">{#N/A,#N/A,FALSE,"MO (2)"}</definedName>
    <definedName name="_____b1" localSheetId="5" hidden="1">{#N/A,#N/A,FALSE,"MO (2)"}</definedName>
    <definedName name="_____b1" localSheetId="9" hidden="1">{#N/A,#N/A,FALSE,"MO (2)"}</definedName>
    <definedName name="_____b1" localSheetId="8" hidden="1">{#N/A,#N/A,FALSE,"MO (2)"}</definedName>
    <definedName name="_____b1" localSheetId="15" hidden="1">{#N/A,#N/A,FALSE,"MO (2)"}</definedName>
    <definedName name="_____b1" localSheetId="6" hidden="1">{#N/A,#N/A,FALSE,"MO (2)"}</definedName>
    <definedName name="_____b1" localSheetId="12" hidden="1">{#N/A,#N/A,FALSE,"MO (2)"}</definedName>
    <definedName name="_____b1" localSheetId="11" hidden="1">{#N/A,#N/A,FALSE,"MO (2)"}</definedName>
    <definedName name="_____b1" hidden="1">{#N/A,#N/A,FALSE,"MO (2)"}</definedName>
    <definedName name="_____CEF200" localSheetId="14" hidden="1">{#N/A,#N/A,FALSE,"MO (2)"}</definedName>
    <definedName name="_____CEF200" localSheetId="13" hidden="1">{#N/A,#N/A,FALSE,"MO (2)"}</definedName>
    <definedName name="_____CEF200" localSheetId="5" hidden="1">{#N/A,#N/A,FALSE,"MO (2)"}</definedName>
    <definedName name="_____CEF200" localSheetId="9" hidden="1">{#N/A,#N/A,FALSE,"MO (2)"}</definedName>
    <definedName name="_____CEF200" localSheetId="8" hidden="1">{#N/A,#N/A,FALSE,"MO (2)"}</definedName>
    <definedName name="_____CEF200" localSheetId="15" hidden="1">{#N/A,#N/A,FALSE,"MO (2)"}</definedName>
    <definedName name="_____CEF200" localSheetId="6" hidden="1">{#N/A,#N/A,FALSE,"MO (2)"}</definedName>
    <definedName name="_____CEF200" localSheetId="12" hidden="1">{#N/A,#N/A,FALSE,"MO (2)"}</definedName>
    <definedName name="_____CEF200" localSheetId="11" hidden="1">{#N/A,#N/A,FALSE,"MO (2)"}</definedName>
    <definedName name="_____CEF200" hidden="1">{#N/A,#N/A,FALSE,"MO (2)"}</definedName>
    <definedName name="_____CEF222" localSheetId="14" hidden="1">{#N/A,#N/A,FALSE,"MO (2)"}</definedName>
    <definedName name="_____CEF222" localSheetId="13" hidden="1">{#N/A,#N/A,FALSE,"MO (2)"}</definedName>
    <definedName name="_____CEF222" localSheetId="5" hidden="1">{#N/A,#N/A,FALSE,"MO (2)"}</definedName>
    <definedName name="_____CEF222" localSheetId="9" hidden="1">{#N/A,#N/A,FALSE,"MO (2)"}</definedName>
    <definedName name="_____CEF222" localSheetId="8" hidden="1">{#N/A,#N/A,FALSE,"MO (2)"}</definedName>
    <definedName name="_____CEF222" localSheetId="15" hidden="1">{#N/A,#N/A,FALSE,"MO (2)"}</definedName>
    <definedName name="_____CEF222" localSheetId="6" hidden="1">{#N/A,#N/A,FALSE,"MO (2)"}</definedName>
    <definedName name="_____CEF222" localSheetId="12" hidden="1">{#N/A,#N/A,FALSE,"MO (2)"}</definedName>
    <definedName name="_____CEF222" localSheetId="11" hidden="1">{#N/A,#N/A,FALSE,"MO (2)"}</definedName>
    <definedName name="_____CEF222" hidden="1">{#N/A,#N/A,FALSE,"MO (2)"}</definedName>
    <definedName name="_____CEF300" localSheetId="14" hidden="1">{#N/A,#N/A,FALSE,"MO (2)"}</definedName>
    <definedName name="_____CEF300" localSheetId="13" hidden="1">{#N/A,#N/A,FALSE,"MO (2)"}</definedName>
    <definedName name="_____CEF300" localSheetId="5" hidden="1">{#N/A,#N/A,FALSE,"MO (2)"}</definedName>
    <definedName name="_____CEF300" localSheetId="9" hidden="1">{#N/A,#N/A,FALSE,"MO (2)"}</definedName>
    <definedName name="_____CEF300" localSheetId="8" hidden="1">{#N/A,#N/A,FALSE,"MO (2)"}</definedName>
    <definedName name="_____CEF300" localSheetId="15" hidden="1">{#N/A,#N/A,FALSE,"MO (2)"}</definedName>
    <definedName name="_____CEF300" localSheetId="6" hidden="1">{#N/A,#N/A,FALSE,"MO (2)"}</definedName>
    <definedName name="_____CEF300" localSheetId="12" hidden="1">{#N/A,#N/A,FALSE,"MO (2)"}</definedName>
    <definedName name="_____CEF300" localSheetId="11" hidden="1">{#N/A,#N/A,FALSE,"MO (2)"}</definedName>
    <definedName name="_____CEF300" hidden="1">{#N/A,#N/A,FALSE,"MO (2)"}</definedName>
    <definedName name="_____CEF500" localSheetId="14" hidden="1">{#N/A,#N/A,FALSE,"MO (2)"}</definedName>
    <definedName name="_____CEF500" localSheetId="13" hidden="1">{#N/A,#N/A,FALSE,"MO (2)"}</definedName>
    <definedName name="_____CEF500" localSheetId="5" hidden="1">{#N/A,#N/A,FALSE,"MO (2)"}</definedName>
    <definedName name="_____CEF500" localSheetId="9" hidden="1">{#N/A,#N/A,FALSE,"MO (2)"}</definedName>
    <definedName name="_____CEF500" localSheetId="8" hidden="1">{#N/A,#N/A,FALSE,"MO (2)"}</definedName>
    <definedName name="_____CEF500" localSheetId="15" hidden="1">{#N/A,#N/A,FALSE,"MO (2)"}</definedName>
    <definedName name="_____CEF500" localSheetId="6" hidden="1">{#N/A,#N/A,FALSE,"MO (2)"}</definedName>
    <definedName name="_____CEF500" localSheetId="12" hidden="1">{#N/A,#N/A,FALSE,"MO (2)"}</definedName>
    <definedName name="_____CEF500" localSheetId="11" hidden="1">{#N/A,#N/A,FALSE,"MO (2)"}</definedName>
    <definedName name="_____CEF500" hidden="1">{#N/A,#N/A,FALSE,"MO (2)"}</definedName>
    <definedName name="_____OUT98" localSheetId="14" hidden="1">{#N/A,#N/A,TRUE,"Serviços"}</definedName>
    <definedName name="_____OUT98" localSheetId="13" hidden="1">{#N/A,#N/A,TRUE,"Serviços"}</definedName>
    <definedName name="_____OUT98" localSheetId="5" hidden="1">{#N/A,#N/A,TRUE,"Serviços"}</definedName>
    <definedName name="_____OUT98" localSheetId="9" hidden="1">{#N/A,#N/A,TRUE,"Serviços"}</definedName>
    <definedName name="_____OUT98" localSheetId="8" hidden="1">{#N/A,#N/A,TRUE,"Serviços"}</definedName>
    <definedName name="_____OUT98" localSheetId="15" hidden="1">{#N/A,#N/A,TRUE,"Serviços"}</definedName>
    <definedName name="_____OUT98" localSheetId="6" hidden="1">{#N/A,#N/A,TRUE,"Serviços"}</definedName>
    <definedName name="_____OUT98" localSheetId="12" hidden="1">{#N/A,#N/A,TRUE,"Serviços"}</definedName>
    <definedName name="_____OUT98" localSheetId="11" hidden="1">{#N/A,#N/A,TRUE,"Serviços"}</definedName>
    <definedName name="_____OUT98" hidden="1">{#N/A,#N/A,TRUE,"Serviços"}</definedName>
    <definedName name="____b1" localSheetId="14" hidden="1">{#N/A,#N/A,FALSE,"MO (2)"}</definedName>
    <definedName name="____b1" localSheetId="13" hidden="1">{#N/A,#N/A,FALSE,"MO (2)"}</definedName>
    <definedName name="____b1" localSheetId="5" hidden="1">{#N/A,#N/A,FALSE,"MO (2)"}</definedName>
    <definedName name="____b1" localSheetId="9" hidden="1">{#N/A,#N/A,FALSE,"MO (2)"}</definedName>
    <definedName name="____b1" localSheetId="8" hidden="1">{#N/A,#N/A,FALSE,"MO (2)"}</definedName>
    <definedName name="____b1" localSheetId="15" hidden="1">{#N/A,#N/A,FALSE,"MO (2)"}</definedName>
    <definedName name="____b1" localSheetId="6" hidden="1">{#N/A,#N/A,FALSE,"MO (2)"}</definedName>
    <definedName name="____b1" localSheetId="12" hidden="1">{#N/A,#N/A,FALSE,"MO (2)"}</definedName>
    <definedName name="____b1" localSheetId="11" hidden="1">{#N/A,#N/A,FALSE,"MO (2)"}</definedName>
    <definedName name="____b1" hidden="1">{#N/A,#N/A,FALSE,"MO (2)"}</definedName>
    <definedName name="____CEF200" localSheetId="14" hidden="1">{#N/A,#N/A,FALSE,"MO (2)"}</definedName>
    <definedName name="____CEF200" localSheetId="13" hidden="1">{#N/A,#N/A,FALSE,"MO (2)"}</definedName>
    <definedName name="____CEF200" localSheetId="5" hidden="1">{#N/A,#N/A,FALSE,"MO (2)"}</definedName>
    <definedName name="____CEF200" localSheetId="9" hidden="1">{#N/A,#N/A,FALSE,"MO (2)"}</definedName>
    <definedName name="____CEF200" localSheetId="8" hidden="1">{#N/A,#N/A,FALSE,"MO (2)"}</definedName>
    <definedName name="____CEF200" localSheetId="15" hidden="1">{#N/A,#N/A,FALSE,"MO (2)"}</definedName>
    <definedName name="____CEF200" localSheetId="6" hidden="1">{#N/A,#N/A,FALSE,"MO (2)"}</definedName>
    <definedName name="____CEF200" localSheetId="12" hidden="1">{#N/A,#N/A,FALSE,"MO (2)"}</definedName>
    <definedName name="____CEF200" localSheetId="11" hidden="1">{#N/A,#N/A,FALSE,"MO (2)"}</definedName>
    <definedName name="____CEF200" hidden="1">{#N/A,#N/A,FALSE,"MO (2)"}</definedName>
    <definedName name="____CEF222" localSheetId="14" hidden="1">{#N/A,#N/A,FALSE,"MO (2)"}</definedName>
    <definedName name="____CEF222" localSheetId="13" hidden="1">{#N/A,#N/A,FALSE,"MO (2)"}</definedName>
    <definedName name="____CEF222" localSheetId="5" hidden="1">{#N/A,#N/A,FALSE,"MO (2)"}</definedName>
    <definedName name="____CEF222" localSheetId="9" hidden="1">{#N/A,#N/A,FALSE,"MO (2)"}</definedName>
    <definedName name="____CEF222" localSheetId="8" hidden="1">{#N/A,#N/A,FALSE,"MO (2)"}</definedName>
    <definedName name="____CEF222" localSheetId="15" hidden="1">{#N/A,#N/A,FALSE,"MO (2)"}</definedName>
    <definedName name="____CEF222" localSheetId="6" hidden="1">{#N/A,#N/A,FALSE,"MO (2)"}</definedName>
    <definedName name="____CEF222" localSheetId="12" hidden="1">{#N/A,#N/A,FALSE,"MO (2)"}</definedName>
    <definedName name="____CEF222" localSheetId="11" hidden="1">{#N/A,#N/A,FALSE,"MO (2)"}</definedName>
    <definedName name="____CEF222" hidden="1">{#N/A,#N/A,FALSE,"MO (2)"}</definedName>
    <definedName name="____CEF300" localSheetId="14" hidden="1">{#N/A,#N/A,FALSE,"MO (2)"}</definedName>
    <definedName name="____CEF300" localSheetId="13" hidden="1">{#N/A,#N/A,FALSE,"MO (2)"}</definedName>
    <definedName name="____CEF300" localSheetId="5" hidden="1">{#N/A,#N/A,FALSE,"MO (2)"}</definedName>
    <definedName name="____CEF300" localSheetId="9" hidden="1">{#N/A,#N/A,FALSE,"MO (2)"}</definedName>
    <definedName name="____CEF300" localSheetId="8" hidden="1">{#N/A,#N/A,FALSE,"MO (2)"}</definedName>
    <definedName name="____CEF300" localSheetId="15" hidden="1">{#N/A,#N/A,FALSE,"MO (2)"}</definedName>
    <definedName name="____CEF300" localSheetId="6" hidden="1">{#N/A,#N/A,FALSE,"MO (2)"}</definedName>
    <definedName name="____CEF300" localSheetId="12" hidden="1">{#N/A,#N/A,FALSE,"MO (2)"}</definedName>
    <definedName name="____CEF300" localSheetId="11" hidden="1">{#N/A,#N/A,FALSE,"MO (2)"}</definedName>
    <definedName name="____CEF300" hidden="1">{#N/A,#N/A,FALSE,"MO (2)"}</definedName>
    <definedName name="____CEF500" localSheetId="14" hidden="1">{#N/A,#N/A,FALSE,"MO (2)"}</definedName>
    <definedName name="____CEF500" localSheetId="13" hidden="1">{#N/A,#N/A,FALSE,"MO (2)"}</definedName>
    <definedName name="____CEF500" localSheetId="5" hidden="1">{#N/A,#N/A,FALSE,"MO (2)"}</definedName>
    <definedName name="____CEF500" localSheetId="9" hidden="1">{#N/A,#N/A,FALSE,"MO (2)"}</definedName>
    <definedName name="____CEF500" localSheetId="8" hidden="1">{#N/A,#N/A,FALSE,"MO (2)"}</definedName>
    <definedName name="____CEF500" localSheetId="15" hidden="1">{#N/A,#N/A,FALSE,"MO (2)"}</definedName>
    <definedName name="____CEF500" localSheetId="6" hidden="1">{#N/A,#N/A,FALSE,"MO (2)"}</definedName>
    <definedName name="____CEF500" localSheetId="12" hidden="1">{#N/A,#N/A,FALSE,"MO (2)"}</definedName>
    <definedName name="____CEF500" localSheetId="11" hidden="1">{#N/A,#N/A,FALSE,"MO (2)"}</definedName>
    <definedName name="____CEF500" hidden="1">{#N/A,#N/A,FALSE,"MO (2)"}</definedName>
    <definedName name="____OUT98" localSheetId="14" hidden="1">{#N/A,#N/A,TRUE,"Serviços"}</definedName>
    <definedName name="____OUT98" localSheetId="13" hidden="1">{#N/A,#N/A,TRUE,"Serviços"}</definedName>
    <definedName name="____OUT98" localSheetId="5" hidden="1">{#N/A,#N/A,TRUE,"Serviços"}</definedName>
    <definedName name="____OUT98" localSheetId="9" hidden="1">{#N/A,#N/A,TRUE,"Serviços"}</definedName>
    <definedName name="____OUT98" localSheetId="8" hidden="1">{#N/A,#N/A,TRUE,"Serviços"}</definedName>
    <definedName name="____OUT98" localSheetId="15" hidden="1">{#N/A,#N/A,TRUE,"Serviços"}</definedName>
    <definedName name="____OUT98" localSheetId="6" hidden="1">{#N/A,#N/A,TRUE,"Serviços"}</definedName>
    <definedName name="____OUT98" localSheetId="12" hidden="1">{#N/A,#N/A,TRUE,"Serviços"}</definedName>
    <definedName name="____OUT98" localSheetId="11" hidden="1">{#N/A,#N/A,TRUE,"Serviços"}</definedName>
    <definedName name="____OUT98" hidden="1">{#N/A,#N/A,TRUE,"Serviços"}</definedName>
    <definedName name="___CEF200" localSheetId="14" hidden="1">{#N/A,#N/A,FALSE,"MO (2)"}</definedName>
    <definedName name="___CEF200" localSheetId="13" hidden="1">{#N/A,#N/A,FALSE,"MO (2)"}</definedName>
    <definedName name="___CEF200" localSheetId="5" hidden="1">{#N/A,#N/A,FALSE,"MO (2)"}</definedName>
    <definedName name="___CEF200" localSheetId="9" hidden="1">{#N/A,#N/A,FALSE,"MO (2)"}</definedName>
    <definedName name="___CEF200" localSheetId="8" hidden="1">{#N/A,#N/A,FALSE,"MO (2)"}</definedName>
    <definedName name="___CEF200" localSheetId="15" hidden="1">{#N/A,#N/A,FALSE,"MO (2)"}</definedName>
    <definedName name="___CEF200" localSheetId="6" hidden="1">{#N/A,#N/A,FALSE,"MO (2)"}</definedName>
    <definedName name="___CEF200" localSheetId="12" hidden="1">{#N/A,#N/A,FALSE,"MO (2)"}</definedName>
    <definedName name="___CEF200" localSheetId="11" hidden="1">{#N/A,#N/A,FALSE,"MO (2)"}</definedName>
    <definedName name="___CEF200" hidden="1">{#N/A,#N/A,FALSE,"MO (2)"}</definedName>
    <definedName name="___CEF222" localSheetId="14" hidden="1">{#N/A,#N/A,FALSE,"MO (2)"}</definedName>
    <definedName name="___CEF222" localSheetId="13" hidden="1">{#N/A,#N/A,FALSE,"MO (2)"}</definedName>
    <definedName name="___CEF222" localSheetId="5" hidden="1">{#N/A,#N/A,FALSE,"MO (2)"}</definedName>
    <definedName name="___CEF222" localSheetId="9" hidden="1">{#N/A,#N/A,FALSE,"MO (2)"}</definedName>
    <definedName name="___CEF222" localSheetId="8" hidden="1">{#N/A,#N/A,FALSE,"MO (2)"}</definedName>
    <definedName name="___CEF222" localSheetId="15" hidden="1">{#N/A,#N/A,FALSE,"MO (2)"}</definedName>
    <definedName name="___CEF222" localSheetId="6" hidden="1">{#N/A,#N/A,FALSE,"MO (2)"}</definedName>
    <definedName name="___CEF222" localSheetId="12" hidden="1">{#N/A,#N/A,FALSE,"MO (2)"}</definedName>
    <definedName name="___CEF222" localSheetId="11" hidden="1">{#N/A,#N/A,FALSE,"MO (2)"}</definedName>
    <definedName name="___CEF222" hidden="1">{#N/A,#N/A,FALSE,"MO (2)"}</definedName>
    <definedName name="___CEF300" localSheetId="14" hidden="1">{#N/A,#N/A,FALSE,"MO (2)"}</definedName>
    <definedName name="___CEF300" localSheetId="13" hidden="1">{#N/A,#N/A,FALSE,"MO (2)"}</definedName>
    <definedName name="___CEF300" localSheetId="5" hidden="1">{#N/A,#N/A,FALSE,"MO (2)"}</definedName>
    <definedName name="___CEF300" localSheetId="9" hidden="1">{#N/A,#N/A,FALSE,"MO (2)"}</definedName>
    <definedName name="___CEF300" localSheetId="8" hidden="1">{#N/A,#N/A,FALSE,"MO (2)"}</definedName>
    <definedName name="___CEF300" localSheetId="15" hidden="1">{#N/A,#N/A,FALSE,"MO (2)"}</definedName>
    <definedName name="___CEF300" localSheetId="6" hidden="1">{#N/A,#N/A,FALSE,"MO (2)"}</definedName>
    <definedName name="___CEF300" localSheetId="12" hidden="1">{#N/A,#N/A,FALSE,"MO (2)"}</definedName>
    <definedName name="___CEF300" localSheetId="11" hidden="1">{#N/A,#N/A,FALSE,"MO (2)"}</definedName>
    <definedName name="___CEF300" hidden="1">{#N/A,#N/A,FALSE,"MO (2)"}</definedName>
    <definedName name="___CEF500" localSheetId="14" hidden="1">{#N/A,#N/A,FALSE,"MO (2)"}</definedName>
    <definedName name="___CEF500" localSheetId="13" hidden="1">{#N/A,#N/A,FALSE,"MO (2)"}</definedName>
    <definedName name="___CEF500" localSheetId="5" hidden="1">{#N/A,#N/A,FALSE,"MO (2)"}</definedName>
    <definedName name="___CEF500" localSheetId="9" hidden="1">{#N/A,#N/A,FALSE,"MO (2)"}</definedName>
    <definedName name="___CEF500" localSheetId="8" hidden="1">{#N/A,#N/A,FALSE,"MO (2)"}</definedName>
    <definedName name="___CEF500" localSheetId="15" hidden="1">{#N/A,#N/A,FALSE,"MO (2)"}</definedName>
    <definedName name="___CEF500" localSheetId="6" hidden="1">{#N/A,#N/A,FALSE,"MO (2)"}</definedName>
    <definedName name="___CEF500" localSheetId="12" hidden="1">{#N/A,#N/A,FALSE,"MO (2)"}</definedName>
    <definedName name="___CEF500" localSheetId="11" hidden="1">{#N/A,#N/A,FALSE,"MO (2)"}</definedName>
    <definedName name="___CEF500" hidden="1">{#N/A,#N/A,FALSE,"MO (2)"}</definedName>
    <definedName name="___OUT98" localSheetId="14" hidden="1">{#N/A,#N/A,TRUE,"Serviços"}</definedName>
    <definedName name="___OUT98" localSheetId="13" hidden="1">{#N/A,#N/A,TRUE,"Serviços"}</definedName>
    <definedName name="___OUT98" localSheetId="5" hidden="1">{#N/A,#N/A,TRUE,"Serviços"}</definedName>
    <definedName name="___OUT98" localSheetId="9" hidden="1">{#N/A,#N/A,TRUE,"Serviços"}</definedName>
    <definedName name="___OUT98" localSheetId="8" hidden="1">{#N/A,#N/A,TRUE,"Serviços"}</definedName>
    <definedName name="___OUT98" localSheetId="15" hidden="1">{#N/A,#N/A,TRUE,"Serviços"}</definedName>
    <definedName name="___OUT98" localSheetId="6" hidden="1">{#N/A,#N/A,TRUE,"Serviços"}</definedName>
    <definedName name="___OUT98" localSheetId="12" hidden="1">{#N/A,#N/A,TRUE,"Serviços"}</definedName>
    <definedName name="___OUT98" localSheetId="11" hidden="1">{#N/A,#N/A,TRUE,"Serviços"}</definedName>
    <definedName name="___OUT98" hidden="1">{#N/A,#N/A,TRUE,"Serviços"}</definedName>
    <definedName name="__123Graph_A" hidden="1">[1]aux!$I$28:$M$28</definedName>
    <definedName name="__123Graph_AGraph1" hidden="1">[1]aux!$I$6:$M$6</definedName>
    <definedName name="__123Graph_AGraph10" hidden="1">[1]aux!$I$24:$M$24</definedName>
    <definedName name="__123Graph_AGraph11" hidden="1">[1]aux!$I$26:$M$26</definedName>
    <definedName name="__123Graph_AGraph12" hidden="1">[1]aux!$I$28:$M$28</definedName>
    <definedName name="__123Graph_AGraph2" hidden="1">[1]aux!$I$8:$M$8</definedName>
    <definedName name="__123Graph_AGraph3" hidden="1">[1]aux!$I$10:$M$10</definedName>
    <definedName name="__123Graph_AGraph4" hidden="1">[1]aux!$I$12:$M$12</definedName>
    <definedName name="__123Graph_AGraph5" hidden="1">[1]aux!$I$14:$M$14</definedName>
    <definedName name="__123Graph_AGraph6" hidden="1">[1]aux!$I$16:$M$16</definedName>
    <definedName name="__123Graph_AGraph7" hidden="1">[1]aux!$I$18:$M$18</definedName>
    <definedName name="__123Graph_AGraph8" hidden="1">[1]aux!$I$20:$M$20</definedName>
    <definedName name="__123Graph_AGraph9" hidden="1">[1]aux!$I$22:$M$22</definedName>
    <definedName name="__123Graph_B" hidden="1">[1]aux!$B$28:$F$28</definedName>
    <definedName name="__123Graph_BGraph1" hidden="1">[1]aux!$B$6:$F$6</definedName>
    <definedName name="__123Graph_BGraph10" hidden="1">[1]aux!$B$24:$F$24</definedName>
    <definedName name="__123Graph_BGraph11" hidden="1">[1]aux!$B$26:$F$26</definedName>
    <definedName name="__123Graph_BGraph12" hidden="1">[1]aux!$B$28:$F$28</definedName>
    <definedName name="__123Graph_BGraph2" hidden="1">[1]aux!$B$8:$F$8</definedName>
    <definedName name="__123Graph_BGraph3" hidden="1">[1]aux!$B$10:$F$10</definedName>
    <definedName name="__123Graph_BGraph4" hidden="1">[1]aux!$B$12:$F$12</definedName>
    <definedName name="__123Graph_BGraph5" hidden="1">[1]aux!$B$14:$F$14</definedName>
    <definedName name="__123Graph_BGraph6" hidden="1">[1]aux!$B$16:$F$16</definedName>
    <definedName name="__123Graph_BGraph7" hidden="1">[1]aux!$B$18:$F$18</definedName>
    <definedName name="__123Graph_BGraph8" hidden="1">[1]aux!$B$20:$F$20</definedName>
    <definedName name="__123Graph_BGraph9" hidden="1">[1]aux!$B$22:$F$22</definedName>
    <definedName name="__123Graph_X" hidden="1">[1]aux!$B$29:$F$29</definedName>
    <definedName name="__123Graph_XGraph1" hidden="1">[1]aux!$B$7:$F$7</definedName>
    <definedName name="__123Graph_XGraph10" hidden="1">[1]aux!$B$25:$F$25</definedName>
    <definedName name="__123Graph_XGraph11" hidden="1">[1]aux!$B$27:$F$27</definedName>
    <definedName name="__123Graph_XGraph12" hidden="1">[1]aux!$B$29:$F$29</definedName>
    <definedName name="__123Graph_XGraph2" hidden="1">[1]aux!$B$9:$F$9</definedName>
    <definedName name="__123Graph_XGraph3" hidden="1">[1]aux!$B$11:$F$11</definedName>
    <definedName name="__123Graph_XGraph4" hidden="1">[1]aux!$B$13:$F$13</definedName>
    <definedName name="__123Graph_XGraph5" hidden="1">[1]aux!$B$15:$F$15</definedName>
    <definedName name="__123Graph_XGraph6" hidden="1">[1]aux!$B$17:$F$17</definedName>
    <definedName name="__123Graph_XGraph7" hidden="1">[1]aux!$B$19:$F$19</definedName>
    <definedName name="__123Graph_XGraph8" hidden="1">[1]aux!$B$21:$F$21</definedName>
    <definedName name="__123Graph_XGraph9" hidden="1">[1]aux!$B$23:$F$23</definedName>
    <definedName name="__CEF200" localSheetId="14" hidden="1">{#N/A,#N/A,FALSE,"MO (2)"}</definedName>
    <definedName name="__CEF200" localSheetId="13" hidden="1">{#N/A,#N/A,FALSE,"MO (2)"}</definedName>
    <definedName name="__CEF200" localSheetId="5" hidden="1">{#N/A,#N/A,FALSE,"MO (2)"}</definedName>
    <definedName name="__CEF200" localSheetId="9" hidden="1">{#N/A,#N/A,FALSE,"MO (2)"}</definedName>
    <definedName name="__CEF200" localSheetId="8" hidden="1">{#N/A,#N/A,FALSE,"MO (2)"}</definedName>
    <definedName name="__CEF200" localSheetId="15" hidden="1">{#N/A,#N/A,FALSE,"MO (2)"}</definedName>
    <definedName name="__CEF200" localSheetId="6" hidden="1">{#N/A,#N/A,FALSE,"MO (2)"}</definedName>
    <definedName name="__CEF200" localSheetId="12" hidden="1">{#N/A,#N/A,FALSE,"MO (2)"}</definedName>
    <definedName name="__CEF200" localSheetId="11" hidden="1">{#N/A,#N/A,FALSE,"MO (2)"}</definedName>
    <definedName name="__CEF200" hidden="1">{#N/A,#N/A,FALSE,"MO (2)"}</definedName>
    <definedName name="__CEF222" localSheetId="14" hidden="1">{#N/A,#N/A,FALSE,"MO (2)"}</definedName>
    <definedName name="__CEF222" localSheetId="13" hidden="1">{#N/A,#N/A,FALSE,"MO (2)"}</definedName>
    <definedName name="__CEF222" localSheetId="5" hidden="1">{#N/A,#N/A,FALSE,"MO (2)"}</definedName>
    <definedName name="__CEF222" localSheetId="9" hidden="1">{#N/A,#N/A,FALSE,"MO (2)"}</definedName>
    <definedName name="__CEF222" localSheetId="8" hidden="1">{#N/A,#N/A,FALSE,"MO (2)"}</definedName>
    <definedName name="__CEF222" localSheetId="15" hidden="1">{#N/A,#N/A,FALSE,"MO (2)"}</definedName>
    <definedName name="__CEF222" localSheetId="6" hidden="1">{#N/A,#N/A,FALSE,"MO (2)"}</definedName>
    <definedName name="__CEF222" localSheetId="12" hidden="1">{#N/A,#N/A,FALSE,"MO (2)"}</definedName>
    <definedName name="__CEF222" localSheetId="11" hidden="1">{#N/A,#N/A,FALSE,"MO (2)"}</definedName>
    <definedName name="__CEF222" hidden="1">{#N/A,#N/A,FALSE,"MO (2)"}</definedName>
    <definedName name="__CEF300" localSheetId="14" hidden="1">{#N/A,#N/A,FALSE,"MO (2)"}</definedName>
    <definedName name="__CEF300" localSheetId="13" hidden="1">{#N/A,#N/A,FALSE,"MO (2)"}</definedName>
    <definedName name="__CEF300" localSheetId="5" hidden="1">{#N/A,#N/A,FALSE,"MO (2)"}</definedName>
    <definedName name="__CEF300" localSheetId="9" hidden="1">{#N/A,#N/A,FALSE,"MO (2)"}</definedName>
    <definedName name="__CEF300" localSheetId="8" hidden="1">{#N/A,#N/A,FALSE,"MO (2)"}</definedName>
    <definedName name="__CEF300" localSheetId="15" hidden="1">{#N/A,#N/A,FALSE,"MO (2)"}</definedName>
    <definedName name="__CEF300" localSheetId="6" hidden="1">{#N/A,#N/A,FALSE,"MO (2)"}</definedName>
    <definedName name="__CEF300" localSheetId="12" hidden="1">{#N/A,#N/A,FALSE,"MO (2)"}</definedName>
    <definedName name="__CEF300" localSheetId="11" hidden="1">{#N/A,#N/A,FALSE,"MO (2)"}</definedName>
    <definedName name="__CEF300" hidden="1">{#N/A,#N/A,FALSE,"MO (2)"}</definedName>
    <definedName name="__CEF500" localSheetId="14" hidden="1">{#N/A,#N/A,FALSE,"MO (2)"}</definedName>
    <definedName name="__CEF500" localSheetId="13" hidden="1">{#N/A,#N/A,FALSE,"MO (2)"}</definedName>
    <definedName name="__CEF500" localSheetId="5" hidden="1">{#N/A,#N/A,FALSE,"MO (2)"}</definedName>
    <definedName name="__CEF500" localSheetId="9" hidden="1">{#N/A,#N/A,FALSE,"MO (2)"}</definedName>
    <definedName name="__CEF500" localSheetId="8" hidden="1">{#N/A,#N/A,FALSE,"MO (2)"}</definedName>
    <definedName name="__CEF500" localSheetId="15" hidden="1">{#N/A,#N/A,FALSE,"MO (2)"}</definedName>
    <definedName name="__CEF500" localSheetId="6" hidden="1">{#N/A,#N/A,FALSE,"MO (2)"}</definedName>
    <definedName name="__CEF500" localSheetId="12" hidden="1">{#N/A,#N/A,FALSE,"MO (2)"}</definedName>
    <definedName name="__CEF500" localSheetId="11" hidden="1">{#N/A,#N/A,FALSE,"MO (2)"}</definedName>
    <definedName name="__CEF500" hidden="1">{#N/A,#N/A,FALSE,"MO (2)"}</definedName>
    <definedName name="__OUT98" localSheetId="14" hidden="1">{#N/A,#N/A,TRUE,"Serviços"}</definedName>
    <definedName name="__OUT98" localSheetId="13" hidden="1">{#N/A,#N/A,TRUE,"Serviços"}</definedName>
    <definedName name="__OUT98" localSheetId="5" hidden="1">{#N/A,#N/A,TRUE,"Serviços"}</definedName>
    <definedName name="__OUT98" localSheetId="9" hidden="1">{#N/A,#N/A,TRUE,"Serviços"}</definedName>
    <definedName name="__OUT98" localSheetId="8" hidden="1">{#N/A,#N/A,TRUE,"Serviços"}</definedName>
    <definedName name="__OUT98" localSheetId="15" hidden="1">{#N/A,#N/A,TRUE,"Serviços"}</definedName>
    <definedName name="__OUT98" localSheetId="6" hidden="1">{#N/A,#N/A,TRUE,"Serviços"}</definedName>
    <definedName name="__OUT98" localSheetId="12" hidden="1">{#N/A,#N/A,TRUE,"Serviços"}</definedName>
    <definedName name="__OUT98" localSheetId="11" hidden="1">{#N/A,#N/A,TRUE,"Serviços"}</definedName>
    <definedName name="__OUT98" hidden="1">{#N/A,#N/A,TRUE,"Serviços"}</definedName>
    <definedName name="_b1" localSheetId="14" hidden="1">{#N/A,#N/A,FALSE,"MO (2)"}</definedName>
    <definedName name="_b1" localSheetId="13" hidden="1">{#N/A,#N/A,FALSE,"MO (2)"}</definedName>
    <definedName name="_b1" localSheetId="5" hidden="1">{#N/A,#N/A,FALSE,"MO (2)"}</definedName>
    <definedName name="_b1" localSheetId="9" hidden="1">{#N/A,#N/A,FALSE,"MO (2)"}</definedName>
    <definedName name="_b1" localSheetId="8" hidden="1">{#N/A,#N/A,FALSE,"MO (2)"}</definedName>
    <definedName name="_b1" localSheetId="15" hidden="1">{#N/A,#N/A,FALSE,"MO (2)"}</definedName>
    <definedName name="_b1" localSheetId="6" hidden="1">{#N/A,#N/A,FALSE,"MO (2)"}</definedName>
    <definedName name="_b1" localSheetId="12" hidden="1">{#N/A,#N/A,FALSE,"MO (2)"}</definedName>
    <definedName name="_b1" localSheetId="11" hidden="1">{#N/A,#N/A,FALSE,"MO (2)"}</definedName>
    <definedName name="_b1" hidden="1">{#N/A,#N/A,FALSE,"MO (2)"}</definedName>
    <definedName name="_CEF200" localSheetId="14" hidden="1">{#N/A,#N/A,FALSE,"MO (2)"}</definedName>
    <definedName name="_CEF200" localSheetId="13" hidden="1">{#N/A,#N/A,FALSE,"MO (2)"}</definedName>
    <definedName name="_CEF200" localSheetId="5" hidden="1">{#N/A,#N/A,FALSE,"MO (2)"}</definedName>
    <definedName name="_CEF200" localSheetId="9" hidden="1">{#N/A,#N/A,FALSE,"MO (2)"}</definedName>
    <definedName name="_CEF200" localSheetId="8" hidden="1">{#N/A,#N/A,FALSE,"MO (2)"}</definedName>
    <definedName name="_CEF200" localSheetId="15" hidden="1">{#N/A,#N/A,FALSE,"MO (2)"}</definedName>
    <definedName name="_CEF200" localSheetId="6" hidden="1">{#N/A,#N/A,FALSE,"MO (2)"}</definedName>
    <definedName name="_CEF200" localSheetId="12" hidden="1">{#N/A,#N/A,FALSE,"MO (2)"}</definedName>
    <definedName name="_CEF200" localSheetId="11" hidden="1">{#N/A,#N/A,FALSE,"MO (2)"}</definedName>
    <definedName name="_CEF200" hidden="1">{#N/A,#N/A,FALSE,"MO (2)"}</definedName>
    <definedName name="_CEF222" localSheetId="14" hidden="1">{#N/A,#N/A,FALSE,"MO (2)"}</definedName>
    <definedName name="_CEF222" localSheetId="13" hidden="1">{#N/A,#N/A,FALSE,"MO (2)"}</definedName>
    <definedName name="_CEF222" localSheetId="5" hidden="1">{#N/A,#N/A,FALSE,"MO (2)"}</definedName>
    <definedName name="_CEF222" localSheetId="9" hidden="1">{#N/A,#N/A,FALSE,"MO (2)"}</definedName>
    <definedName name="_CEF222" localSheetId="8" hidden="1">{#N/A,#N/A,FALSE,"MO (2)"}</definedName>
    <definedName name="_CEF222" localSheetId="15" hidden="1">{#N/A,#N/A,FALSE,"MO (2)"}</definedName>
    <definedName name="_CEF222" localSheetId="6" hidden="1">{#N/A,#N/A,FALSE,"MO (2)"}</definedName>
    <definedName name="_CEF222" localSheetId="12" hidden="1">{#N/A,#N/A,FALSE,"MO (2)"}</definedName>
    <definedName name="_CEF222" localSheetId="11" hidden="1">{#N/A,#N/A,FALSE,"MO (2)"}</definedName>
    <definedName name="_CEF222" hidden="1">{#N/A,#N/A,FALSE,"MO (2)"}</definedName>
    <definedName name="_CEF300" localSheetId="14" hidden="1">{#N/A,#N/A,FALSE,"MO (2)"}</definedName>
    <definedName name="_CEF300" localSheetId="13" hidden="1">{#N/A,#N/A,FALSE,"MO (2)"}</definedName>
    <definedName name="_CEF300" localSheetId="5" hidden="1">{#N/A,#N/A,FALSE,"MO (2)"}</definedName>
    <definedName name="_CEF300" localSheetId="9" hidden="1">{#N/A,#N/A,FALSE,"MO (2)"}</definedName>
    <definedName name="_CEF300" localSheetId="8" hidden="1">{#N/A,#N/A,FALSE,"MO (2)"}</definedName>
    <definedName name="_CEF300" localSheetId="15" hidden="1">{#N/A,#N/A,FALSE,"MO (2)"}</definedName>
    <definedName name="_CEF300" localSheetId="6" hidden="1">{#N/A,#N/A,FALSE,"MO (2)"}</definedName>
    <definedName name="_CEF300" localSheetId="12" hidden="1">{#N/A,#N/A,FALSE,"MO (2)"}</definedName>
    <definedName name="_CEF300" localSheetId="11" hidden="1">{#N/A,#N/A,FALSE,"MO (2)"}</definedName>
    <definedName name="_CEF300" hidden="1">{#N/A,#N/A,FALSE,"MO (2)"}</definedName>
    <definedName name="_CEF500" localSheetId="14" hidden="1">{#N/A,#N/A,FALSE,"MO (2)"}</definedName>
    <definedName name="_CEF500" localSheetId="13" hidden="1">{#N/A,#N/A,FALSE,"MO (2)"}</definedName>
    <definedName name="_CEF500" localSheetId="5" hidden="1">{#N/A,#N/A,FALSE,"MO (2)"}</definedName>
    <definedName name="_CEF500" localSheetId="9" hidden="1">{#N/A,#N/A,FALSE,"MO (2)"}</definedName>
    <definedName name="_CEF500" localSheetId="8" hidden="1">{#N/A,#N/A,FALSE,"MO (2)"}</definedName>
    <definedName name="_CEF500" localSheetId="15" hidden="1">{#N/A,#N/A,FALSE,"MO (2)"}</definedName>
    <definedName name="_CEF500" localSheetId="6" hidden="1">{#N/A,#N/A,FALSE,"MO (2)"}</definedName>
    <definedName name="_CEF500" localSheetId="12" hidden="1">{#N/A,#N/A,FALSE,"MO (2)"}</definedName>
    <definedName name="_CEF500" localSheetId="11" hidden="1">{#N/A,#N/A,FALSE,"MO (2)"}</definedName>
    <definedName name="_CEF500" hidden="1">{#N/A,#N/A,FALSE,"MO (2)"}</definedName>
    <definedName name="_Key1" hidden="1">'[2]1.6'!$A$11</definedName>
    <definedName name="_Order1" hidden="1">255</definedName>
    <definedName name="_Order2" hidden="1">255</definedName>
    <definedName name="_Parse_Out" localSheetId="5" hidden="1">#REF!</definedName>
    <definedName name="_Parse_Out" localSheetId="8" hidden="1">#REF!</definedName>
    <definedName name="_Parse_Out" localSheetId="6" hidden="1">#REF!</definedName>
    <definedName name="_Parse_Out" localSheetId="11" hidden="1">#REF!</definedName>
    <definedName name="_Parse_Out" hidden="1">#REF!</definedName>
    <definedName name="_Sort" localSheetId="5" hidden="1">#REF!</definedName>
    <definedName name="_Sort" localSheetId="8" hidden="1">#REF!</definedName>
    <definedName name="_Sort" localSheetId="6" hidden="1">#REF!</definedName>
    <definedName name="_Sort" localSheetId="11" hidden="1">#REF!</definedName>
    <definedName name="_Sort" hidden="1">#REF!</definedName>
    <definedName name="aaaaa" localSheetId="14" hidden="1">{#N/A,#N/A,FALSE,"MO (2)"}</definedName>
    <definedName name="aaaaa" localSheetId="13" hidden="1">{#N/A,#N/A,FALSE,"MO (2)"}</definedName>
    <definedName name="aaaaa" localSheetId="5" hidden="1">{#N/A,#N/A,FALSE,"MO (2)"}</definedName>
    <definedName name="aaaaa" localSheetId="9" hidden="1">{#N/A,#N/A,FALSE,"MO (2)"}</definedName>
    <definedName name="aaaaa" localSheetId="8" hidden="1">{#N/A,#N/A,FALSE,"MO (2)"}</definedName>
    <definedName name="aaaaa" localSheetId="15" hidden="1">{#N/A,#N/A,FALSE,"MO (2)"}</definedName>
    <definedName name="aaaaa" localSheetId="6" hidden="1">{#N/A,#N/A,FALSE,"MO (2)"}</definedName>
    <definedName name="aaaaa" localSheetId="12" hidden="1">{#N/A,#N/A,FALSE,"MO (2)"}</definedName>
    <definedName name="aaaaa" localSheetId="11" hidden="1">{#N/A,#N/A,FALSE,"MO (2)"}</definedName>
    <definedName name="aaaaa" hidden="1">{#N/A,#N/A,FALSE,"MO (2)"}</definedName>
    <definedName name="aaaaaaaaaaaaaaaaaaaaaa" localSheetId="14" hidden="1">{#N/A,#N/A,FALSE,"MO (2)"}</definedName>
    <definedName name="aaaaaaaaaaaaaaaaaaaaaa" localSheetId="13" hidden="1">{#N/A,#N/A,FALSE,"MO (2)"}</definedName>
    <definedName name="aaaaaaaaaaaaaaaaaaaaaa" localSheetId="5" hidden="1">{#N/A,#N/A,FALSE,"MO (2)"}</definedName>
    <definedName name="aaaaaaaaaaaaaaaaaaaaaa" localSheetId="9" hidden="1">{#N/A,#N/A,FALSE,"MO (2)"}</definedName>
    <definedName name="aaaaaaaaaaaaaaaaaaaaaa" localSheetId="8" hidden="1">{#N/A,#N/A,FALSE,"MO (2)"}</definedName>
    <definedName name="aaaaaaaaaaaaaaaaaaaaaa" localSheetId="15" hidden="1">{#N/A,#N/A,FALSE,"MO (2)"}</definedName>
    <definedName name="aaaaaaaaaaaaaaaaaaaaaa" localSheetId="6" hidden="1">{#N/A,#N/A,FALSE,"MO (2)"}</definedName>
    <definedName name="aaaaaaaaaaaaaaaaaaaaaa" localSheetId="12" hidden="1">{#N/A,#N/A,FALSE,"MO (2)"}</definedName>
    <definedName name="aaaaaaaaaaaaaaaaaaaaaa" localSheetId="11" hidden="1">{#N/A,#N/A,FALSE,"MO (2)"}</definedName>
    <definedName name="aaaaaaaaaaaaaaaaaaaaaa" hidden="1">{#N/A,#N/A,FALSE,"MO (2)"}</definedName>
    <definedName name="abcd" localSheetId="14" hidden="1">{#N/A,#N/A,FALSE,"MO (2)"}</definedName>
    <definedName name="abcd" localSheetId="13" hidden="1">{#N/A,#N/A,FALSE,"MO (2)"}</definedName>
    <definedName name="abcd" localSheetId="5" hidden="1">{#N/A,#N/A,FALSE,"MO (2)"}</definedName>
    <definedName name="abcd" localSheetId="9" hidden="1">{#N/A,#N/A,FALSE,"MO (2)"}</definedName>
    <definedName name="abcd" localSheetId="8" hidden="1">{#N/A,#N/A,FALSE,"MO (2)"}</definedName>
    <definedName name="abcd" localSheetId="15" hidden="1">{#N/A,#N/A,FALSE,"MO (2)"}</definedName>
    <definedName name="abcd" localSheetId="6" hidden="1">{#N/A,#N/A,FALSE,"MO (2)"}</definedName>
    <definedName name="abcd" localSheetId="12" hidden="1">{#N/A,#N/A,FALSE,"MO (2)"}</definedName>
    <definedName name="abcd" localSheetId="11" hidden="1">{#N/A,#N/A,FALSE,"MO (2)"}</definedName>
    <definedName name="abcd" hidden="1">{#N/A,#N/A,FALSE,"MO (2)"}</definedName>
    <definedName name="abcdefg" localSheetId="14" hidden="1">{#N/A,#N/A,TRUE,"Plan1"}</definedName>
    <definedName name="abcdefg" localSheetId="13" hidden="1">{#N/A,#N/A,TRUE,"Plan1"}</definedName>
    <definedName name="abcdefg" localSheetId="5" hidden="1">{#N/A,#N/A,TRUE,"Plan1"}</definedName>
    <definedName name="abcdefg" localSheetId="9" hidden="1">{#N/A,#N/A,TRUE,"Plan1"}</definedName>
    <definedName name="abcdefg" localSheetId="8" hidden="1">{#N/A,#N/A,TRUE,"Plan1"}</definedName>
    <definedName name="abcdefg" localSheetId="15" hidden="1">{#N/A,#N/A,TRUE,"Plan1"}</definedName>
    <definedName name="abcdefg" localSheetId="6" hidden="1">{#N/A,#N/A,TRUE,"Plan1"}</definedName>
    <definedName name="abcdefg" localSheetId="12" hidden="1">{#N/A,#N/A,TRUE,"Plan1"}</definedName>
    <definedName name="abcdefg" localSheetId="11" hidden="1">{#N/A,#N/A,TRUE,"Plan1"}</definedName>
    <definedName name="abcdefg" hidden="1">{#N/A,#N/A,TRUE,"Plan1"}</definedName>
    <definedName name="ad" localSheetId="14" hidden="1">{#N/A,#N/A,FALSE,"MO (2)"}</definedName>
    <definedName name="ad" localSheetId="13" hidden="1">{#N/A,#N/A,FALSE,"MO (2)"}</definedName>
    <definedName name="ad" localSheetId="5" hidden="1">{#N/A,#N/A,FALSE,"MO (2)"}</definedName>
    <definedName name="ad" localSheetId="9" hidden="1">{#N/A,#N/A,FALSE,"MO (2)"}</definedName>
    <definedName name="ad" localSheetId="8" hidden="1">{#N/A,#N/A,FALSE,"MO (2)"}</definedName>
    <definedName name="ad" localSheetId="15" hidden="1">{#N/A,#N/A,FALSE,"MO (2)"}</definedName>
    <definedName name="ad" localSheetId="6" hidden="1">{#N/A,#N/A,FALSE,"MO (2)"}</definedName>
    <definedName name="ad" localSheetId="12" hidden="1">{#N/A,#N/A,FALSE,"MO (2)"}</definedName>
    <definedName name="ad" localSheetId="11" hidden="1">{#N/A,#N/A,FALSE,"MO (2)"}</definedName>
    <definedName name="ad" hidden="1">{#N/A,#N/A,FALSE,"MO (2)"}</definedName>
    <definedName name="agosto2016" localSheetId="14" hidden="1">{#N/A,#N/A,TRUE,"Serviços"}</definedName>
    <definedName name="agosto2016" localSheetId="13" hidden="1">{#N/A,#N/A,TRUE,"Serviços"}</definedName>
    <definedName name="agosto2016" localSheetId="5" hidden="1">{#N/A,#N/A,TRUE,"Serviços"}</definedName>
    <definedName name="agosto2016" localSheetId="9" hidden="1">{#N/A,#N/A,TRUE,"Serviços"}</definedName>
    <definedName name="agosto2016" localSheetId="8" hidden="1">{#N/A,#N/A,TRUE,"Serviços"}</definedName>
    <definedName name="agosto2016" localSheetId="15" hidden="1">{#N/A,#N/A,TRUE,"Serviços"}</definedName>
    <definedName name="agosto2016" localSheetId="6" hidden="1">{#N/A,#N/A,TRUE,"Serviços"}</definedName>
    <definedName name="agosto2016" localSheetId="12" hidden="1">{#N/A,#N/A,TRUE,"Serviços"}</definedName>
    <definedName name="agosto2016" localSheetId="11" hidden="1">{#N/A,#N/A,TRUE,"Serviços"}</definedName>
    <definedName name="agosto2016" hidden="1">{#N/A,#N/A,TRUE,"Serviços"}</definedName>
    <definedName name="alex" localSheetId="14" hidden="1">{#N/A,#N/A,FALSE,"MO (2)"}</definedName>
    <definedName name="alex" localSheetId="13" hidden="1">{#N/A,#N/A,FALSE,"MO (2)"}</definedName>
    <definedName name="alex" localSheetId="5" hidden="1">{#N/A,#N/A,FALSE,"MO (2)"}</definedName>
    <definedName name="alex" localSheetId="9" hidden="1">{#N/A,#N/A,FALSE,"MO (2)"}</definedName>
    <definedName name="alex" localSheetId="8" hidden="1">{#N/A,#N/A,FALSE,"MO (2)"}</definedName>
    <definedName name="alex" localSheetId="15" hidden="1">{#N/A,#N/A,FALSE,"MO (2)"}</definedName>
    <definedName name="alex" localSheetId="6" hidden="1">{#N/A,#N/A,FALSE,"MO (2)"}</definedName>
    <definedName name="alex" localSheetId="12" hidden="1">{#N/A,#N/A,FALSE,"MO (2)"}</definedName>
    <definedName name="alex" localSheetId="11" hidden="1">{#N/A,#N/A,FALSE,"MO (2)"}</definedName>
    <definedName name="alex" hidden="1">{#N/A,#N/A,FALSE,"MO (2)"}</definedName>
    <definedName name="am" localSheetId="14" hidden="1">{#N/A,#N/A,FALSE,"MO (2)"}</definedName>
    <definedName name="am" localSheetId="13" hidden="1">{#N/A,#N/A,FALSE,"MO (2)"}</definedName>
    <definedName name="am" localSheetId="5" hidden="1">{#N/A,#N/A,FALSE,"MO (2)"}</definedName>
    <definedName name="am" localSheetId="9" hidden="1">{#N/A,#N/A,FALSE,"MO (2)"}</definedName>
    <definedName name="am" localSheetId="8" hidden="1">{#N/A,#N/A,FALSE,"MO (2)"}</definedName>
    <definedName name="am" localSheetId="15" hidden="1">{#N/A,#N/A,FALSE,"MO (2)"}</definedName>
    <definedName name="am" localSheetId="6" hidden="1">{#N/A,#N/A,FALSE,"MO (2)"}</definedName>
    <definedName name="am" localSheetId="12" hidden="1">{#N/A,#N/A,FALSE,"MO (2)"}</definedName>
    <definedName name="am" localSheetId="11" hidden="1">{#N/A,#N/A,FALSE,"MO (2)"}</definedName>
    <definedName name="am" hidden="1">{#N/A,#N/A,FALSE,"MO (2)"}</definedName>
    <definedName name="AMELI" localSheetId="14" hidden="1">{#N/A,#N/A,FALSE,"MO (2)"}</definedName>
    <definedName name="AMELI" localSheetId="13" hidden="1">{#N/A,#N/A,FALSE,"MO (2)"}</definedName>
    <definedName name="AMELI" localSheetId="5" hidden="1">{#N/A,#N/A,FALSE,"MO (2)"}</definedName>
    <definedName name="AMELI" localSheetId="9" hidden="1">{#N/A,#N/A,FALSE,"MO (2)"}</definedName>
    <definedName name="AMELI" localSheetId="8" hidden="1">{#N/A,#N/A,FALSE,"MO (2)"}</definedName>
    <definedName name="AMELI" localSheetId="15" hidden="1">{#N/A,#N/A,FALSE,"MO (2)"}</definedName>
    <definedName name="AMELI" localSheetId="6" hidden="1">{#N/A,#N/A,FALSE,"MO (2)"}</definedName>
    <definedName name="AMELI" localSheetId="12" hidden="1">{#N/A,#N/A,FALSE,"MO (2)"}</definedName>
    <definedName name="AMELI" localSheetId="11" hidden="1">{#N/A,#N/A,FALSE,"MO (2)"}</definedName>
    <definedName name="AMELI" hidden="1">{#N/A,#N/A,FALSE,"MO (2)"}</definedName>
    <definedName name="anscount" hidden="1">3</definedName>
    <definedName name="ant" localSheetId="14" hidden="1">{#N/A,#N/A,FALSE,"MO (2)"}</definedName>
    <definedName name="ant" localSheetId="13" hidden="1">{#N/A,#N/A,FALSE,"MO (2)"}</definedName>
    <definedName name="ant" localSheetId="5" hidden="1">{#N/A,#N/A,FALSE,"MO (2)"}</definedName>
    <definedName name="ant" localSheetId="9" hidden="1">{#N/A,#N/A,FALSE,"MO (2)"}</definedName>
    <definedName name="ant" localSheetId="8" hidden="1">{#N/A,#N/A,FALSE,"MO (2)"}</definedName>
    <definedName name="ant" localSheetId="15" hidden="1">{#N/A,#N/A,FALSE,"MO (2)"}</definedName>
    <definedName name="ant" localSheetId="6" hidden="1">{#N/A,#N/A,FALSE,"MO (2)"}</definedName>
    <definedName name="ant" localSheetId="12" hidden="1">{#N/A,#N/A,FALSE,"MO (2)"}</definedName>
    <definedName name="ant" localSheetId="11" hidden="1">{#N/A,#N/A,FALSE,"MO (2)"}</definedName>
    <definedName name="ant" hidden="1">{#N/A,#N/A,FALSE,"MO (2)"}</definedName>
    <definedName name="_xlnm.Print_Area" localSheetId="17">B.D.I!$C$3:$E$39</definedName>
    <definedName name="_xlnm.Print_Area" localSheetId="21">BDI!$A$1:$E$39</definedName>
    <definedName name="_xlnm.Print_Area" localSheetId="14">Cerca!$B$2:$L$17</definedName>
    <definedName name="_xlnm.Print_Area" localSheetId="18">CFF!$B$3:$L$27</definedName>
    <definedName name="_xlnm.Print_Area" localSheetId="13">Defensas!$B$2:$L$24</definedName>
    <definedName name="_xlnm.Print_Area" localSheetId="3">HID.JAZIDA!$B$1:$L$64</definedName>
    <definedName name="_xlnm.Print_Area" localSheetId="5">'Hidrossem.Jazidas e aterro'!$B$2:$L$76</definedName>
    <definedName name="_xlnm.Print_Area" localSheetId="9">Placas!$B$2:$H$98</definedName>
    <definedName name="_xlnm.Print_Area" localSheetId="1">'PLAN ORÇAMENTÁRIA'!$B$1:$P$35</definedName>
    <definedName name="_xlnm.Print_Area" localSheetId="20">Plan3!$B$3:$H$18</definedName>
    <definedName name="_xlnm.Print_Area" localSheetId="16">Planilha1!$B$2:$G$37</definedName>
    <definedName name="_xlnm.Print_Area" localSheetId="19">Planilha2!$B$2:$R$51</definedName>
    <definedName name="_xlnm.Print_Area" localSheetId="8">'Plantio de Arbustos'!$B$2:$N$20</definedName>
    <definedName name="_xlnm.Print_Area" localSheetId="0">'QUADRO RESUMO'!$B$2:$I$22</definedName>
    <definedName name="_xlnm.Print_Area" localSheetId="15">'Recomp. Cerca'!$B$2:$L$17</definedName>
    <definedName name="_xlnm.Print_Area" localSheetId="6">'Reg. Mecanica de Emp. Lat.'!$B$2:$L$18</definedName>
    <definedName name="_xlnm.Print_Area" localSheetId="10">'SETAS E ZEBRADOS'!$B$2:$E$12</definedName>
    <definedName name="_xlnm.Print_Area" localSheetId="12">'SINAL. HORIZ.'!$N$2:$R$47</definedName>
    <definedName name="_xlnm.Print_Area" localSheetId="11">TACHAS!$J$2:$O$45</definedName>
    <definedName name="AS" localSheetId="14" hidden="1">{#N/A,#N/A,FALSE,"MO (2)"}</definedName>
    <definedName name="AS" localSheetId="13" hidden="1">{#N/A,#N/A,FALSE,"MO (2)"}</definedName>
    <definedName name="AS" localSheetId="5" hidden="1">{#N/A,#N/A,FALSE,"MO (2)"}</definedName>
    <definedName name="AS" localSheetId="9" hidden="1">{#N/A,#N/A,FALSE,"MO (2)"}</definedName>
    <definedName name="AS" localSheetId="8" hidden="1">{#N/A,#N/A,FALSE,"MO (2)"}</definedName>
    <definedName name="AS" localSheetId="15" hidden="1">{#N/A,#N/A,FALSE,"MO (2)"}</definedName>
    <definedName name="AS" localSheetId="6" hidden="1">{#N/A,#N/A,FALSE,"MO (2)"}</definedName>
    <definedName name="AS" localSheetId="12" hidden="1">{#N/A,#N/A,FALSE,"MO (2)"}</definedName>
    <definedName name="AS" localSheetId="11" hidden="1">{#N/A,#N/A,FALSE,"MO (2)"}</definedName>
    <definedName name="AS" hidden="1">{#N/A,#N/A,FALSE,"MO (2)"}</definedName>
    <definedName name="asasa" localSheetId="14" hidden="1">{#N/A,#N/A,FALSE,"MO (2)"}</definedName>
    <definedName name="asasa" localSheetId="13" hidden="1">{#N/A,#N/A,FALSE,"MO (2)"}</definedName>
    <definedName name="asasa" localSheetId="5" hidden="1">{#N/A,#N/A,FALSE,"MO (2)"}</definedName>
    <definedName name="asasa" localSheetId="9" hidden="1">{#N/A,#N/A,FALSE,"MO (2)"}</definedName>
    <definedName name="asasa" localSheetId="8" hidden="1">{#N/A,#N/A,FALSE,"MO (2)"}</definedName>
    <definedName name="asasa" localSheetId="15" hidden="1">{#N/A,#N/A,FALSE,"MO (2)"}</definedName>
    <definedName name="asasa" localSheetId="6" hidden="1">{#N/A,#N/A,FALSE,"MO (2)"}</definedName>
    <definedName name="asasa" localSheetId="12" hidden="1">{#N/A,#N/A,FALSE,"MO (2)"}</definedName>
    <definedName name="asasa" localSheetId="11" hidden="1">{#N/A,#N/A,FALSE,"MO (2)"}</definedName>
    <definedName name="asasa" hidden="1">{#N/A,#N/A,FALSE,"MO (2)"}</definedName>
    <definedName name="asdfghqefha" localSheetId="14" hidden="1">{#N/A,#N/A,FALSE,"MO (2)"}</definedName>
    <definedName name="asdfghqefha" localSheetId="13" hidden="1">{#N/A,#N/A,FALSE,"MO (2)"}</definedName>
    <definedName name="asdfghqefha" localSheetId="5" hidden="1">{#N/A,#N/A,FALSE,"MO (2)"}</definedName>
    <definedName name="asdfghqefha" localSheetId="9" hidden="1">{#N/A,#N/A,FALSE,"MO (2)"}</definedName>
    <definedName name="asdfghqefha" localSheetId="8" hidden="1">{#N/A,#N/A,FALSE,"MO (2)"}</definedName>
    <definedName name="asdfghqefha" localSheetId="15" hidden="1">{#N/A,#N/A,FALSE,"MO (2)"}</definedName>
    <definedName name="asdfghqefha" localSheetId="6" hidden="1">{#N/A,#N/A,FALSE,"MO (2)"}</definedName>
    <definedName name="asdfghqefha" localSheetId="12" hidden="1">{#N/A,#N/A,FALSE,"MO (2)"}</definedName>
    <definedName name="asdfghqefha" localSheetId="11" hidden="1">{#N/A,#N/A,FALSE,"MO (2)"}</definedName>
    <definedName name="asdfghqefha" hidden="1">{#N/A,#N/A,FALSE,"MO (2)"}</definedName>
    <definedName name="asefete" localSheetId="14" hidden="1">{#N/A,#N/A,FALSE,"MO (2)"}</definedName>
    <definedName name="asefete" localSheetId="13" hidden="1">{#N/A,#N/A,FALSE,"MO (2)"}</definedName>
    <definedName name="asefete" localSheetId="5" hidden="1">{#N/A,#N/A,FALSE,"MO (2)"}</definedName>
    <definedName name="asefete" localSheetId="9" hidden="1">{#N/A,#N/A,FALSE,"MO (2)"}</definedName>
    <definedName name="asefete" localSheetId="8" hidden="1">{#N/A,#N/A,FALSE,"MO (2)"}</definedName>
    <definedName name="asefete" localSheetId="15" hidden="1">{#N/A,#N/A,FALSE,"MO (2)"}</definedName>
    <definedName name="asefete" localSheetId="6" hidden="1">{#N/A,#N/A,FALSE,"MO (2)"}</definedName>
    <definedName name="asefete" localSheetId="12" hidden="1">{#N/A,#N/A,FALSE,"MO (2)"}</definedName>
    <definedName name="asefete" localSheetId="11" hidden="1">{#N/A,#N/A,FALSE,"MO (2)"}</definedName>
    <definedName name="asefete" hidden="1">{#N/A,#N/A,FALSE,"MO (2)"}</definedName>
    <definedName name="bbbb" localSheetId="14" hidden="1">{#N/A,#N/A,FALSE,"MO (2)"}</definedName>
    <definedName name="bbbb" localSheetId="13" hidden="1">{#N/A,#N/A,FALSE,"MO (2)"}</definedName>
    <definedName name="bbbb" localSheetId="5" hidden="1">{#N/A,#N/A,FALSE,"MO (2)"}</definedName>
    <definedName name="bbbb" localSheetId="9" hidden="1">{#N/A,#N/A,FALSE,"MO (2)"}</definedName>
    <definedName name="bbbb" localSheetId="8" hidden="1">{#N/A,#N/A,FALSE,"MO (2)"}</definedName>
    <definedName name="bbbb" localSheetId="15" hidden="1">{#N/A,#N/A,FALSE,"MO (2)"}</definedName>
    <definedName name="bbbb" localSheetId="6" hidden="1">{#N/A,#N/A,FALSE,"MO (2)"}</definedName>
    <definedName name="bbbb" localSheetId="12" hidden="1">{#N/A,#N/A,FALSE,"MO (2)"}</definedName>
    <definedName name="bbbb" localSheetId="11" hidden="1">{#N/A,#N/A,FALSE,"MO (2)"}</definedName>
    <definedName name="bbbb" hidden="1">{#N/A,#N/A,FALSE,"MO (2)"}</definedName>
    <definedName name="bbbbbbb" localSheetId="14" hidden="1">{#N/A,#N/A,FALSE,"MO (2)"}</definedName>
    <definedName name="bbbbbbb" localSheetId="13" hidden="1">{#N/A,#N/A,FALSE,"MO (2)"}</definedName>
    <definedName name="bbbbbbb" localSheetId="5" hidden="1">{#N/A,#N/A,FALSE,"MO (2)"}</definedName>
    <definedName name="bbbbbbb" localSheetId="9" hidden="1">{#N/A,#N/A,FALSE,"MO (2)"}</definedName>
    <definedName name="bbbbbbb" localSheetId="8" hidden="1">{#N/A,#N/A,FALSE,"MO (2)"}</definedName>
    <definedName name="bbbbbbb" localSheetId="15" hidden="1">{#N/A,#N/A,FALSE,"MO (2)"}</definedName>
    <definedName name="bbbbbbb" localSheetId="6" hidden="1">{#N/A,#N/A,FALSE,"MO (2)"}</definedName>
    <definedName name="bbbbbbb" localSheetId="12" hidden="1">{#N/A,#N/A,FALSE,"MO (2)"}</definedName>
    <definedName name="bbbbbbb" localSheetId="11" hidden="1">{#N/A,#N/A,FALSE,"MO (2)"}</definedName>
    <definedName name="bbbbbbb" hidden="1">{#N/A,#N/A,FALSE,"MO (2)"}</definedName>
    <definedName name="Bloco" localSheetId="5" hidden="1">#REF!</definedName>
    <definedName name="Bloco" localSheetId="8" hidden="1">#REF!</definedName>
    <definedName name="Bloco" localSheetId="6" hidden="1">#REF!</definedName>
    <definedName name="Bloco" localSheetId="11" hidden="1">#REF!</definedName>
    <definedName name="Bloco" hidden="1">#REF!</definedName>
    <definedName name="Bloco2" localSheetId="5" hidden="1">#REF!</definedName>
    <definedName name="Bloco2" localSheetId="8" hidden="1">#REF!</definedName>
    <definedName name="Bloco2" localSheetId="6" hidden="1">#REF!</definedName>
    <definedName name="Bloco2" localSheetId="11" hidden="1">#REF!</definedName>
    <definedName name="Bloco2" hidden="1">#REF!</definedName>
    <definedName name="BRITA_DRENO" localSheetId="14" hidden="1">{#N/A,#N/A,TRUE,"Plan1"}</definedName>
    <definedName name="BRITA_DRENO" localSheetId="13" hidden="1">{#N/A,#N/A,TRUE,"Plan1"}</definedName>
    <definedName name="BRITA_DRENO" localSheetId="5" hidden="1">{#N/A,#N/A,TRUE,"Plan1"}</definedName>
    <definedName name="BRITA_DRENO" localSheetId="9" hidden="1">{#N/A,#N/A,TRUE,"Plan1"}</definedName>
    <definedName name="BRITA_DRENO" localSheetId="8" hidden="1">{#N/A,#N/A,TRUE,"Plan1"}</definedName>
    <definedName name="BRITA_DRENO" localSheetId="15" hidden="1">{#N/A,#N/A,TRUE,"Plan1"}</definedName>
    <definedName name="BRITA_DRENO" localSheetId="6" hidden="1">{#N/A,#N/A,TRUE,"Plan1"}</definedName>
    <definedName name="BRITA_DRENO" localSheetId="12" hidden="1">{#N/A,#N/A,TRUE,"Plan1"}</definedName>
    <definedName name="BRITA_DRENO" localSheetId="11" hidden="1">{#N/A,#N/A,TRUE,"Plan1"}</definedName>
    <definedName name="BRITA_DRENO" hidden="1">{#N/A,#N/A,TRUE,"Plan1"}</definedName>
    <definedName name="BRITA_TSD" localSheetId="14" hidden="1">{#N/A,#N/A,TRUE,"Plan1"}</definedName>
    <definedName name="BRITA_TSD" localSheetId="13" hidden="1">{#N/A,#N/A,TRUE,"Plan1"}</definedName>
    <definedName name="BRITA_TSD" localSheetId="5" hidden="1">{#N/A,#N/A,TRUE,"Plan1"}</definedName>
    <definedName name="BRITA_TSD" localSheetId="9" hidden="1">{#N/A,#N/A,TRUE,"Plan1"}</definedName>
    <definedName name="BRITA_TSD" localSheetId="8" hidden="1">{#N/A,#N/A,TRUE,"Plan1"}</definedName>
    <definedName name="BRITA_TSD" localSheetId="15" hidden="1">{#N/A,#N/A,TRUE,"Plan1"}</definedName>
    <definedName name="BRITA_TSD" localSheetId="6" hidden="1">{#N/A,#N/A,TRUE,"Plan1"}</definedName>
    <definedName name="BRITA_TSD" localSheetId="12" hidden="1">{#N/A,#N/A,TRUE,"Plan1"}</definedName>
    <definedName name="BRITA_TSD" localSheetId="11" hidden="1">{#N/A,#N/A,TRUE,"Plan1"}</definedName>
    <definedName name="BRITA_TSD" hidden="1">{#N/A,#N/A,TRUE,"Plan1"}</definedName>
    <definedName name="BRITA_TSD_2" localSheetId="14" hidden="1">{#N/A,#N/A,TRUE,"Plan1"}</definedName>
    <definedName name="BRITA_TSD_2" localSheetId="13" hidden="1">{#N/A,#N/A,TRUE,"Plan1"}</definedName>
    <definedName name="BRITA_TSD_2" localSheetId="5" hidden="1">{#N/A,#N/A,TRUE,"Plan1"}</definedName>
    <definedName name="BRITA_TSD_2" localSheetId="9" hidden="1">{#N/A,#N/A,TRUE,"Plan1"}</definedName>
    <definedName name="BRITA_TSD_2" localSheetId="8" hidden="1">{#N/A,#N/A,TRUE,"Plan1"}</definedName>
    <definedName name="BRITA_TSD_2" localSheetId="15" hidden="1">{#N/A,#N/A,TRUE,"Plan1"}</definedName>
    <definedName name="BRITA_TSD_2" localSheetId="6" hidden="1">{#N/A,#N/A,TRUE,"Plan1"}</definedName>
    <definedName name="BRITA_TSD_2" localSheetId="12" hidden="1">{#N/A,#N/A,TRUE,"Plan1"}</definedName>
    <definedName name="BRITA_TSD_2" localSheetId="11" hidden="1">{#N/A,#N/A,TRUE,"Plan1"}</definedName>
    <definedName name="BRITA_TSD_2" hidden="1">{#N/A,#N/A,TRUE,"Plan1"}</definedName>
    <definedName name="Bueiro" localSheetId="14" hidden="1">{#N/A,#N/A,TRUE,"Plan1"}</definedName>
    <definedName name="Bueiro" localSheetId="13" hidden="1">{#N/A,#N/A,TRUE,"Plan1"}</definedName>
    <definedName name="Bueiro" localSheetId="5" hidden="1">{#N/A,#N/A,TRUE,"Plan1"}</definedName>
    <definedName name="Bueiro" localSheetId="9" hidden="1">{#N/A,#N/A,TRUE,"Plan1"}</definedName>
    <definedName name="Bueiro" localSheetId="8" hidden="1">{#N/A,#N/A,TRUE,"Plan1"}</definedName>
    <definedName name="Bueiro" localSheetId="15" hidden="1">{#N/A,#N/A,TRUE,"Plan1"}</definedName>
    <definedName name="Bueiro" localSheetId="6" hidden="1">{#N/A,#N/A,TRUE,"Plan1"}</definedName>
    <definedName name="Bueiro" localSheetId="12" hidden="1">{#N/A,#N/A,TRUE,"Plan1"}</definedName>
    <definedName name="Bueiro" localSheetId="11" hidden="1">{#N/A,#N/A,TRUE,"Plan1"}</definedName>
    <definedName name="Bueiro" hidden="1">{#N/A,#N/A,TRUE,"Plan1"}</definedName>
    <definedName name="BVBZ" localSheetId="14" hidden="1">{#N/A,#N/A,FALSE,"MO (2)"}</definedName>
    <definedName name="BVBZ" localSheetId="13" hidden="1">{#N/A,#N/A,FALSE,"MO (2)"}</definedName>
    <definedName name="BVBZ" localSheetId="5" hidden="1">{#N/A,#N/A,FALSE,"MO (2)"}</definedName>
    <definedName name="BVBZ" localSheetId="9" hidden="1">{#N/A,#N/A,FALSE,"MO (2)"}</definedName>
    <definedName name="BVBZ" localSheetId="8" hidden="1">{#N/A,#N/A,FALSE,"MO (2)"}</definedName>
    <definedName name="BVBZ" localSheetId="15" hidden="1">{#N/A,#N/A,FALSE,"MO (2)"}</definedName>
    <definedName name="BVBZ" localSheetId="6" hidden="1">{#N/A,#N/A,FALSE,"MO (2)"}</definedName>
    <definedName name="BVBZ" localSheetId="12" hidden="1">{#N/A,#N/A,FALSE,"MO (2)"}</definedName>
    <definedName name="BVBZ" localSheetId="11" hidden="1">{#N/A,#N/A,FALSE,"MO (2)"}</definedName>
    <definedName name="BVBZ" hidden="1">{#N/A,#N/A,FALSE,"MO (2)"}</definedName>
    <definedName name="Ç" localSheetId="14" hidden="1">{#N/A,#N/A,FALSE,"MO (2)"}</definedName>
    <definedName name="Ç" localSheetId="13" hidden="1">{#N/A,#N/A,FALSE,"MO (2)"}</definedName>
    <definedName name="Ç" localSheetId="5" hidden="1">{#N/A,#N/A,FALSE,"MO (2)"}</definedName>
    <definedName name="Ç" localSheetId="9" hidden="1">{#N/A,#N/A,FALSE,"MO (2)"}</definedName>
    <definedName name="Ç" localSheetId="8" hidden="1">{#N/A,#N/A,FALSE,"MO (2)"}</definedName>
    <definedName name="Ç" localSheetId="15" hidden="1">{#N/A,#N/A,FALSE,"MO (2)"}</definedName>
    <definedName name="Ç" localSheetId="6" hidden="1">{#N/A,#N/A,FALSE,"MO (2)"}</definedName>
    <definedName name="Ç" localSheetId="12" hidden="1">{#N/A,#N/A,FALSE,"MO (2)"}</definedName>
    <definedName name="Ç" localSheetId="11" hidden="1">{#N/A,#N/A,FALSE,"MO (2)"}</definedName>
    <definedName name="Ç" hidden="1">{#N/A,#N/A,FALSE,"MO (2)"}</definedName>
    <definedName name="CadIns" localSheetId="5" hidden="1">#REF!</definedName>
    <definedName name="CadIns" localSheetId="8" hidden="1">#REF!</definedName>
    <definedName name="CadIns" localSheetId="6" hidden="1">#REF!</definedName>
    <definedName name="CadIns" localSheetId="11" hidden="1">#REF!</definedName>
    <definedName name="CadIns" hidden="1">#REF!</definedName>
    <definedName name="CadSrv" localSheetId="5" hidden="1">#REF!</definedName>
    <definedName name="CadSrv" localSheetId="8" hidden="1">#REF!</definedName>
    <definedName name="CadSrv" localSheetId="6" hidden="1">#REF!</definedName>
    <definedName name="CadSrv" localSheetId="11" hidden="1">#REF!</definedName>
    <definedName name="CadSrv" hidden="1">#REF!</definedName>
    <definedName name="CAPA" localSheetId="14" hidden="1">{#N/A,#N/A,TRUE,"Serviços"}</definedName>
    <definedName name="CAPA" localSheetId="13" hidden="1">{#N/A,#N/A,TRUE,"Serviços"}</definedName>
    <definedName name="CAPA" localSheetId="5" hidden="1">{#N/A,#N/A,TRUE,"Serviços"}</definedName>
    <definedName name="CAPA" localSheetId="9" hidden="1">{#N/A,#N/A,TRUE,"Serviços"}</definedName>
    <definedName name="CAPA" localSheetId="8" hidden="1">{#N/A,#N/A,TRUE,"Serviços"}</definedName>
    <definedName name="CAPA" localSheetId="15" hidden="1">{#N/A,#N/A,TRUE,"Serviços"}</definedName>
    <definedName name="CAPA" localSheetId="6" hidden="1">{#N/A,#N/A,TRUE,"Serviços"}</definedName>
    <definedName name="CAPA" localSheetId="12" hidden="1">{#N/A,#N/A,TRUE,"Serviços"}</definedName>
    <definedName name="CAPA" localSheetId="11" hidden="1">{#N/A,#N/A,TRUE,"Serviços"}</definedName>
    <definedName name="CAPA" hidden="1">{#N/A,#N/A,TRUE,"Serviços"}</definedName>
    <definedName name="capa1" localSheetId="14" hidden="1">{#N/A,#N/A,TRUE,"Serviços"}</definedName>
    <definedName name="capa1" localSheetId="13" hidden="1">{#N/A,#N/A,TRUE,"Serviços"}</definedName>
    <definedName name="capa1" localSheetId="5" hidden="1">{#N/A,#N/A,TRUE,"Serviços"}</definedName>
    <definedName name="capa1" localSheetId="9" hidden="1">{#N/A,#N/A,TRUE,"Serviços"}</definedName>
    <definedName name="capa1" localSheetId="8" hidden="1">{#N/A,#N/A,TRUE,"Serviços"}</definedName>
    <definedName name="capa1" localSheetId="15" hidden="1">{#N/A,#N/A,TRUE,"Serviços"}</definedName>
    <definedName name="capa1" localSheetId="6" hidden="1">{#N/A,#N/A,TRUE,"Serviços"}</definedName>
    <definedName name="capa1" localSheetId="12" hidden="1">{#N/A,#N/A,TRUE,"Serviços"}</definedName>
    <definedName name="capa1" localSheetId="11" hidden="1">{#N/A,#N/A,TRUE,"Serviços"}</definedName>
    <definedName name="capa1" hidden="1">{#N/A,#N/A,TRUE,"Serviços"}</definedName>
    <definedName name="capa2" localSheetId="14" hidden="1">{#N/A,#N/A,TRUE,"Serviços"}</definedName>
    <definedName name="capa2" localSheetId="13" hidden="1">{#N/A,#N/A,TRUE,"Serviços"}</definedName>
    <definedName name="capa2" localSheetId="5" hidden="1">{#N/A,#N/A,TRUE,"Serviços"}</definedName>
    <definedName name="capa2" localSheetId="9" hidden="1">{#N/A,#N/A,TRUE,"Serviços"}</definedName>
    <definedName name="capa2" localSheetId="8" hidden="1">{#N/A,#N/A,TRUE,"Serviços"}</definedName>
    <definedName name="capa2" localSheetId="15" hidden="1">{#N/A,#N/A,TRUE,"Serviços"}</definedName>
    <definedName name="capa2" localSheetId="6" hidden="1">{#N/A,#N/A,TRUE,"Serviços"}</definedName>
    <definedName name="capa2" localSheetId="12" hidden="1">{#N/A,#N/A,TRUE,"Serviços"}</definedName>
    <definedName name="capa2" localSheetId="11" hidden="1">{#N/A,#N/A,TRUE,"Serviços"}</definedName>
    <definedName name="capa2" hidden="1">{#N/A,#N/A,TRUE,"Serviços"}</definedName>
    <definedName name="CCC" localSheetId="14" hidden="1">{#N/A,#N/A,FALSE,"MO (2)"}</definedName>
    <definedName name="CCC" localSheetId="13" hidden="1">{#N/A,#N/A,FALSE,"MO (2)"}</definedName>
    <definedName name="CCC" localSheetId="5" hidden="1">{#N/A,#N/A,FALSE,"MO (2)"}</definedName>
    <definedName name="CCC" localSheetId="9" hidden="1">{#N/A,#N/A,FALSE,"MO (2)"}</definedName>
    <definedName name="CCC" localSheetId="8" hidden="1">{#N/A,#N/A,FALSE,"MO (2)"}</definedName>
    <definedName name="CCC" localSheetId="15" hidden="1">{#N/A,#N/A,FALSE,"MO (2)"}</definedName>
    <definedName name="CCC" localSheetId="6" hidden="1">{#N/A,#N/A,FALSE,"MO (2)"}</definedName>
    <definedName name="CCC" localSheetId="12" hidden="1">{#N/A,#N/A,FALSE,"MO (2)"}</definedName>
    <definedName name="CCC" localSheetId="11" hidden="1">{#N/A,#N/A,FALSE,"MO (2)"}</definedName>
    <definedName name="CCC" hidden="1">{#N/A,#N/A,FALSE,"MO (2)"}</definedName>
    <definedName name="cch" hidden="1">#N/A</definedName>
    <definedName name="CdQtEqA" hidden="1">2</definedName>
    <definedName name="CdQtEqP" hidden="1">2</definedName>
    <definedName name="CdQtMoA" hidden="1">2</definedName>
    <definedName name="CdQtMoP" hidden="1">2</definedName>
    <definedName name="CdQtMpA" hidden="1">5</definedName>
    <definedName name="CdQtMpP" hidden="1">5</definedName>
    <definedName name="CdQtTrA" hidden="1">2</definedName>
    <definedName name="CdQtTrP" hidden="1">2</definedName>
    <definedName name="Chave" localSheetId="5" hidden="1">#REF!</definedName>
    <definedName name="Chave" localSheetId="8" hidden="1">#REF!</definedName>
    <definedName name="Chave" localSheetId="6" hidden="1">#REF!</definedName>
    <definedName name="Chave" localSheetId="11" hidden="1">#REF!</definedName>
    <definedName name="Chave" hidden="1">#REF!</definedName>
    <definedName name="Chave1" localSheetId="5" hidden="1">#REF!</definedName>
    <definedName name="Chave1" localSheetId="8" hidden="1">#REF!</definedName>
    <definedName name="Chave1" localSheetId="6" hidden="1">#REF!</definedName>
    <definedName name="Chave1" localSheetId="11" hidden="1">#REF!</definedName>
    <definedName name="Chave1" hidden="1">#REF!</definedName>
    <definedName name="çl" localSheetId="14" hidden="1">{#N/A,#N/A,FALSE,"MO (2)"}</definedName>
    <definedName name="çl" localSheetId="13" hidden="1">{#N/A,#N/A,FALSE,"MO (2)"}</definedName>
    <definedName name="çl" localSheetId="5" hidden="1">{#N/A,#N/A,FALSE,"MO (2)"}</definedName>
    <definedName name="çl" localSheetId="9" hidden="1">{#N/A,#N/A,FALSE,"MO (2)"}</definedName>
    <definedName name="çl" localSheetId="8" hidden="1">{#N/A,#N/A,FALSE,"MO (2)"}</definedName>
    <definedName name="çl" localSheetId="15" hidden="1">{#N/A,#N/A,FALSE,"MO (2)"}</definedName>
    <definedName name="çl" localSheetId="6" hidden="1">{#N/A,#N/A,FALSE,"MO (2)"}</definedName>
    <definedName name="çl" localSheetId="12" hidden="1">{#N/A,#N/A,FALSE,"MO (2)"}</definedName>
    <definedName name="çl" localSheetId="11" hidden="1">{#N/A,#N/A,FALSE,"MO (2)"}</definedName>
    <definedName name="çl" hidden="1">{#N/A,#N/A,FALSE,"MO (2)"}</definedName>
    <definedName name="Clas" hidden="1">MAX(LEN(#REF!))</definedName>
    <definedName name="Cliente" hidden="1">""</definedName>
    <definedName name="Cls" hidden="1">#N/A</definedName>
    <definedName name="Codigo" localSheetId="5" hidden="1">#REF!</definedName>
    <definedName name="Codigo" localSheetId="8" hidden="1">#REF!</definedName>
    <definedName name="Codigo" localSheetId="6" hidden="1">#REF!</definedName>
    <definedName name="Codigo" localSheetId="11" hidden="1">#REF!</definedName>
    <definedName name="Codigo" hidden="1">#REF!</definedName>
    <definedName name="Coluna" localSheetId="5" hidden="1">#REF!</definedName>
    <definedName name="Coluna" localSheetId="8" hidden="1">#REF!</definedName>
    <definedName name="Coluna" localSheetId="6" hidden="1">#REF!</definedName>
    <definedName name="Coluna" localSheetId="11" hidden="1">#REF!</definedName>
    <definedName name="Coluna" hidden="1">#REF!</definedName>
    <definedName name="Comp" localSheetId="5" hidden="1">#REF!</definedName>
    <definedName name="Comp" localSheetId="8" hidden="1">#REF!</definedName>
    <definedName name="Comp" localSheetId="6" hidden="1">#REF!</definedName>
    <definedName name="Comp" localSheetId="11" hidden="1">#REF!</definedName>
    <definedName name="Comp" hidden="1">#REF!</definedName>
    <definedName name="CpuAux" localSheetId="5" hidden="1">#REF!</definedName>
    <definedName name="CpuAux" localSheetId="8" hidden="1">#REF!</definedName>
    <definedName name="CpuAux" localSheetId="6" hidden="1">#REF!</definedName>
    <definedName name="CpuAux" localSheetId="11" hidden="1">#REF!</definedName>
    <definedName name="CpuAux" hidden="1">#REF!</definedName>
    <definedName name="CPUs" localSheetId="5" hidden="1">#REF!</definedName>
    <definedName name="CPUs" localSheetId="8" hidden="1">#REF!</definedName>
    <definedName name="CPUs" localSheetId="6" hidden="1">#REF!</definedName>
    <definedName name="CPUs" localSheetId="11" hidden="1">#REF!</definedName>
    <definedName name="CPUs" hidden="1">#REF!</definedName>
    <definedName name="CRIT" localSheetId="5" hidden="1">#REF!</definedName>
    <definedName name="CRIT" localSheetId="8" hidden="1">#REF!</definedName>
    <definedName name="CRIT" localSheetId="6" hidden="1">#REF!</definedName>
    <definedName name="CRIT" localSheetId="11" hidden="1">#REF!</definedName>
    <definedName name="CRIT" hidden="1">#REF!</definedName>
    <definedName name="CRO" localSheetId="14" hidden="1">{#N/A,#N/A,FALSE,"MO (2)"}</definedName>
    <definedName name="CRO" localSheetId="13" hidden="1">{#N/A,#N/A,FALSE,"MO (2)"}</definedName>
    <definedName name="CRO" localSheetId="5" hidden="1">{#N/A,#N/A,FALSE,"MO (2)"}</definedName>
    <definedName name="CRO" localSheetId="9" hidden="1">{#N/A,#N/A,FALSE,"MO (2)"}</definedName>
    <definedName name="CRO" localSheetId="8" hidden="1">{#N/A,#N/A,FALSE,"MO (2)"}</definedName>
    <definedName name="CRO" localSheetId="15" hidden="1">{#N/A,#N/A,FALSE,"MO (2)"}</definedName>
    <definedName name="CRO" localSheetId="6" hidden="1">{#N/A,#N/A,FALSE,"MO (2)"}</definedName>
    <definedName name="CRO" localSheetId="12" hidden="1">{#N/A,#N/A,FALSE,"MO (2)"}</definedName>
    <definedName name="CRO" localSheetId="11" hidden="1">{#N/A,#N/A,FALSE,"MO (2)"}</definedName>
    <definedName name="CRO" hidden="1">{#N/A,#N/A,FALSE,"MO (2)"}</definedName>
    <definedName name="Cron" localSheetId="14" hidden="1">{#N/A,#N/A,FALSE,"MO (2)"}</definedName>
    <definedName name="Cron" localSheetId="13" hidden="1">{#N/A,#N/A,FALSE,"MO (2)"}</definedName>
    <definedName name="Cron" localSheetId="5" hidden="1">{#N/A,#N/A,FALSE,"MO (2)"}</definedName>
    <definedName name="Cron" localSheetId="9" hidden="1">{#N/A,#N/A,FALSE,"MO (2)"}</definedName>
    <definedName name="Cron" localSheetId="8" hidden="1">{#N/A,#N/A,FALSE,"MO (2)"}</definedName>
    <definedName name="Cron" localSheetId="15" hidden="1">{#N/A,#N/A,FALSE,"MO (2)"}</definedName>
    <definedName name="Cron" localSheetId="6" hidden="1">{#N/A,#N/A,FALSE,"MO (2)"}</definedName>
    <definedName name="Cron" localSheetId="12" hidden="1">{#N/A,#N/A,FALSE,"MO (2)"}</definedName>
    <definedName name="Cron" localSheetId="11" hidden="1">{#N/A,#N/A,FALSE,"MO (2)"}</definedName>
    <definedName name="Cron" hidden="1">{#N/A,#N/A,FALSE,"MO (2)"}</definedName>
    <definedName name="cronograma" localSheetId="14" hidden="1">{#N/A,#N/A,TRUE,"Plan1"}</definedName>
    <definedName name="cronograma" localSheetId="13" hidden="1">{#N/A,#N/A,TRUE,"Plan1"}</definedName>
    <definedName name="cronograma" localSheetId="5" hidden="1">{#N/A,#N/A,TRUE,"Plan1"}</definedName>
    <definedName name="cronograma" localSheetId="9" hidden="1">{#N/A,#N/A,TRUE,"Plan1"}</definedName>
    <definedName name="cronograma" localSheetId="8" hidden="1">{#N/A,#N/A,TRUE,"Plan1"}</definedName>
    <definedName name="cronograma" localSheetId="15" hidden="1">{#N/A,#N/A,TRUE,"Plan1"}</definedName>
    <definedName name="cronograma" localSheetId="6" hidden="1">{#N/A,#N/A,TRUE,"Plan1"}</definedName>
    <definedName name="cronograma" localSheetId="12" hidden="1">{#N/A,#N/A,TRUE,"Plan1"}</definedName>
    <definedName name="cronograma" localSheetId="11" hidden="1">{#N/A,#N/A,TRUE,"Plan1"}</definedName>
    <definedName name="cronograma" hidden="1">{#N/A,#N/A,TRUE,"Plan1"}</definedName>
    <definedName name="cronograma_1" localSheetId="14" hidden="1">{#N/A,#N/A,TRUE,"Plan1"}</definedName>
    <definedName name="cronograma_1" localSheetId="13" hidden="1">{#N/A,#N/A,TRUE,"Plan1"}</definedName>
    <definedName name="cronograma_1" localSheetId="5" hidden="1">{#N/A,#N/A,TRUE,"Plan1"}</definedName>
    <definedName name="cronograma_1" localSheetId="9" hidden="1">{#N/A,#N/A,TRUE,"Plan1"}</definedName>
    <definedName name="cronograma_1" localSheetId="8" hidden="1">{#N/A,#N/A,TRUE,"Plan1"}</definedName>
    <definedName name="cronograma_1" localSheetId="15" hidden="1">{#N/A,#N/A,TRUE,"Plan1"}</definedName>
    <definedName name="cronograma_1" localSheetId="6" hidden="1">{#N/A,#N/A,TRUE,"Plan1"}</definedName>
    <definedName name="cronograma_1" localSheetId="12" hidden="1">{#N/A,#N/A,TRUE,"Plan1"}</definedName>
    <definedName name="cronograma_1" localSheetId="11" hidden="1">{#N/A,#N/A,TRUE,"Plan1"}</definedName>
    <definedName name="cronograma_1" hidden="1">{#N/A,#N/A,TRUE,"Plan1"}</definedName>
    <definedName name="cronograma1" localSheetId="14" hidden="1">{#N/A,#N/A,TRUE,"Plan1"}</definedName>
    <definedName name="cronograma1" localSheetId="13" hidden="1">{#N/A,#N/A,TRUE,"Plan1"}</definedName>
    <definedName name="cronograma1" localSheetId="5" hidden="1">{#N/A,#N/A,TRUE,"Plan1"}</definedName>
    <definedName name="cronograma1" localSheetId="9" hidden="1">{#N/A,#N/A,TRUE,"Plan1"}</definedName>
    <definedName name="cronograma1" localSheetId="8" hidden="1">{#N/A,#N/A,TRUE,"Plan1"}</definedName>
    <definedName name="cronograma1" localSheetId="15" hidden="1">{#N/A,#N/A,TRUE,"Plan1"}</definedName>
    <definedName name="cronograma1" localSheetId="6" hidden="1">{#N/A,#N/A,TRUE,"Plan1"}</definedName>
    <definedName name="cronograma1" localSheetId="12" hidden="1">{#N/A,#N/A,TRUE,"Plan1"}</definedName>
    <definedName name="cronograma1" localSheetId="11" hidden="1">{#N/A,#N/A,TRUE,"Plan1"}</definedName>
    <definedName name="cronograma1" hidden="1">{#N/A,#N/A,TRUE,"Plan1"}</definedName>
    <definedName name="cu" localSheetId="14" hidden="1">{#N/A,#N/A,TRUE,"Serviços"}</definedName>
    <definedName name="cu" localSheetId="13" hidden="1">{#N/A,#N/A,TRUE,"Serviços"}</definedName>
    <definedName name="cu" localSheetId="5" hidden="1">{#N/A,#N/A,TRUE,"Serviços"}</definedName>
    <definedName name="cu" localSheetId="9" hidden="1">{#N/A,#N/A,TRUE,"Serviços"}</definedName>
    <definedName name="cu" localSheetId="8" hidden="1">{#N/A,#N/A,TRUE,"Serviços"}</definedName>
    <definedName name="cu" localSheetId="15" hidden="1">{#N/A,#N/A,TRUE,"Serviços"}</definedName>
    <definedName name="cu" localSheetId="6" hidden="1">{#N/A,#N/A,TRUE,"Serviços"}</definedName>
    <definedName name="cu" localSheetId="12" hidden="1">{#N/A,#N/A,TRUE,"Serviços"}</definedName>
    <definedName name="cu" localSheetId="11" hidden="1">{#N/A,#N/A,TRUE,"Serviços"}</definedName>
    <definedName name="cu" hidden="1">{#N/A,#N/A,TRUE,"Serviços"}</definedName>
    <definedName name="Cun" hidden="1">VLOOKUP(#REF!,[3]!REC,5,0)</definedName>
    <definedName name="CunEq" localSheetId="5" hidden="1">SUM(IF(#REF! =#REF!,(#REF!)*(#REF!="EQ")))</definedName>
    <definedName name="CunEq" localSheetId="8" hidden="1">SUM(IF(#REF! =#REF!,(#REF!)*(#REF!="EQ")))</definedName>
    <definedName name="CunEq" localSheetId="6" hidden="1">SUM(IF(#REF! =#REF!,(#REF!)*(#REF!="EQ")))</definedName>
    <definedName name="CunEq" localSheetId="11" hidden="1">SUM(IF(#REF! =#REF!,(#REF!)*(#REF!="EQ")))</definedName>
    <definedName name="CunEq" hidden="1">SUM(IF(#REF! =#REF!,(#REF!)*(#REF!="EQ")))</definedName>
    <definedName name="CunMo" localSheetId="5" hidden="1">SUM(IF(#REF! =#REF!,(#REF!)*(#REF!="MO")))</definedName>
    <definedName name="CunMo" localSheetId="8" hidden="1">SUM(IF(#REF! =#REF!,(#REF!)*(#REF!="MO")))</definedName>
    <definedName name="CunMo" localSheetId="6" hidden="1">SUM(IF(#REF! =#REF!,(#REF!)*(#REF!="MO")))</definedName>
    <definedName name="CunMo" localSheetId="11" hidden="1">SUM(IF(#REF! =#REF!,(#REF!)*(#REF!="MO")))</definedName>
    <definedName name="CunMo" hidden="1">SUM(IF(#REF! =#REF!,(#REF!)*(#REF!="MO")))</definedName>
    <definedName name="CunMp" localSheetId="5" hidden="1">SUM(IF(#REF! =#REF!,(#REF!)*(#REF!="MP")))</definedName>
    <definedName name="CunMp" localSheetId="8" hidden="1">SUM(IF(#REF! =#REF!,(#REF!)*(#REF!="MP")))</definedName>
    <definedName name="CunMp" localSheetId="6" hidden="1">SUM(IF(#REF! =#REF!,(#REF!)*(#REF!="MP")))</definedName>
    <definedName name="CunMp" localSheetId="11" hidden="1">SUM(IF(#REF! =#REF!,(#REF!)*(#REF!="MP")))</definedName>
    <definedName name="CunMp" hidden="1">SUM(IF(#REF! =#REF!,(#REF!)*(#REF!="MP")))</definedName>
    <definedName name="d" hidden="1">{#N/A,#N/A,FALSE,"MO (2)"}</definedName>
    <definedName name="DADADA" localSheetId="14" hidden="1">{#N/A,#N/A,FALSE,"MO (2)"}</definedName>
    <definedName name="DADADA" localSheetId="13" hidden="1">{#N/A,#N/A,FALSE,"MO (2)"}</definedName>
    <definedName name="DADADA" localSheetId="5" hidden="1">{#N/A,#N/A,FALSE,"MO (2)"}</definedName>
    <definedName name="DADADA" localSheetId="9" hidden="1">{#N/A,#N/A,FALSE,"MO (2)"}</definedName>
    <definedName name="DADADA" localSheetId="8" hidden="1">{#N/A,#N/A,FALSE,"MO (2)"}</definedName>
    <definedName name="DADADA" localSheetId="15" hidden="1">{#N/A,#N/A,FALSE,"MO (2)"}</definedName>
    <definedName name="DADADA" localSheetId="6" hidden="1">{#N/A,#N/A,FALSE,"MO (2)"}</definedName>
    <definedName name="DADADA" localSheetId="12" hidden="1">{#N/A,#N/A,FALSE,"MO (2)"}</definedName>
    <definedName name="DADADA" localSheetId="11" hidden="1">{#N/A,#N/A,FALSE,"MO (2)"}</definedName>
    <definedName name="DADADA" hidden="1">{#N/A,#N/A,FALSE,"MO (2)"}</definedName>
    <definedName name="DAER1" localSheetId="14" hidden="1">{#N/A,#N/A,TRUE,"Serviços"}</definedName>
    <definedName name="DAER1" localSheetId="13" hidden="1">{#N/A,#N/A,TRUE,"Serviços"}</definedName>
    <definedName name="DAER1" localSheetId="5" hidden="1">{#N/A,#N/A,TRUE,"Serviços"}</definedName>
    <definedName name="DAER1" localSheetId="9" hidden="1">{#N/A,#N/A,TRUE,"Serviços"}</definedName>
    <definedName name="DAER1" localSheetId="8" hidden="1">{#N/A,#N/A,TRUE,"Serviços"}</definedName>
    <definedName name="DAER1" localSheetId="15" hidden="1">{#N/A,#N/A,TRUE,"Serviços"}</definedName>
    <definedName name="DAER1" localSheetId="6" hidden="1">{#N/A,#N/A,TRUE,"Serviços"}</definedName>
    <definedName name="DAER1" localSheetId="12" hidden="1">{#N/A,#N/A,TRUE,"Serviços"}</definedName>
    <definedName name="DAER1" localSheetId="11" hidden="1">{#N/A,#N/A,TRUE,"Serviços"}</definedName>
    <definedName name="DAER1" hidden="1">{#N/A,#N/A,TRUE,"Serviços"}</definedName>
    <definedName name="Daniel" localSheetId="14" hidden="1">{#N/A,#N/A,FALSE,"MO (2)"}</definedName>
    <definedName name="Daniel" localSheetId="13" hidden="1">{#N/A,#N/A,FALSE,"MO (2)"}</definedName>
    <definedName name="Daniel" localSheetId="5" hidden="1">{#N/A,#N/A,FALSE,"MO (2)"}</definedName>
    <definedName name="Daniel" localSheetId="9" hidden="1">{#N/A,#N/A,FALSE,"MO (2)"}</definedName>
    <definedName name="Daniel" localSheetId="8" hidden="1">{#N/A,#N/A,FALSE,"MO (2)"}</definedName>
    <definedName name="Daniel" localSheetId="15" hidden="1">{#N/A,#N/A,FALSE,"MO (2)"}</definedName>
    <definedName name="Daniel" localSheetId="6" hidden="1">{#N/A,#N/A,FALSE,"MO (2)"}</definedName>
    <definedName name="Daniel" localSheetId="12" hidden="1">{#N/A,#N/A,FALSE,"MO (2)"}</definedName>
    <definedName name="Daniel" localSheetId="11" hidden="1">{#N/A,#N/A,FALSE,"MO (2)"}</definedName>
    <definedName name="Daniel" hidden="1">{#N/A,#N/A,FALSE,"MO (2)"}</definedName>
    <definedName name="DATA" localSheetId="5">#REF!</definedName>
    <definedName name="DATA" localSheetId="8">#REF!</definedName>
    <definedName name="DATA" localSheetId="6">#REF!</definedName>
    <definedName name="DATA" localSheetId="11">#REF!</definedName>
    <definedName name="DATA">#REF!</definedName>
    <definedName name="ddere" localSheetId="14" hidden="1">{#N/A,#N/A,FALSE,"MO (2)"}</definedName>
    <definedName name="ddere" localSheetId="13" hidden="1">{#N/A,#N/A,FALSE,"MO (2)"}</definedName>
    <definedName name="ddere" localSheetId="5" hidden="1">{#N/A,#N/A,FALSE,"MO (2)"}</definedName>
    <definedName name="ddere" localSheetId="9" hidden="1">{#N/A,#N/A,FALSE,"MO (2)"}</definedName>
    <definedName name="ddere" localSheetId="8" hidden="1">{#N/A,#N/A,FALSE,"MO (2)"}</definedName>
    <definedName name="ddere" localSheetId="15" hidden="1">{#N/A,#N/A,FALSE,"MO (2)"}</definedName>
    <definedName name="ddere" localSheetId="6" hidden="1">{#N/A,#N/A,FALSE,"MO (2)"}</definedName>
    <definedName name="ddere" localSheetId="12" hidden="1">{#N/A,#N/A,FALSE,"MO (2)"}</definedName>
    <definedName name="ddere" localSheetId="11" hidden="1">{#N/A,#N/A,FALSE,"MO (2)"}</definedName>
    <definedName name="ddere" hidden="1">{#N/A,#N/A,FALSE,"MO (2)"}</definedName>
    <definedName name="defghj" localSheetId="14" hidden="1">{#N/A,#N/A,FALSE,"MO (2)"}</definedName>
    <definedName name="defghj" localSheetId="13" hidden="1">{#N/A,#N/A,FALSE,"MO (2)"}</definedName>
    <definedName name="defghj" localSheetId="5" hidden="1">{#N/A,#N/A,FALSE,"MO (2)"}</definedName>
    <definedName name="defghj" localSheetId="9" hidden="1">{#N/A,#N/A,FALSE,"MO (2)"}</definedName>
    <definedName name="defghj" localSheetId="8" hidden="1">{#N/A,#N/A,FALSE,"MO (2)"}</definedName>
    <definedName name="defghj" localSheetId="15" hidden="1">{#N/A,#N/A,FALSE,"MO (2)"}</definedName>
    <definedName name="defghj" localSheetId="6" hidden="1">{#N/A,#N/A,FALSE,"MO (2)"}</definedName>
    <definedName name="defghj" localSheetId="12" hidden="1">{#N/A,#N/A,FALSE,"MO (2)"}</definedName>
    <definedName name="defghj" localSheetId="11" hidden="1">{#N/A,#N/A,FALSE,"MO (2)"}</definedName>
    <definedName name="defghj" hidden="1">{#N/A,#N/A,FALSE,"MO (2)"}</definedName>
    <definedName name="dergerh" localSheetId="14" hidden="1">{#N/A,#N/A,FALSE,"MO (2)"}</definedName>
    <definedName name="dergerh" localSheetId="13" hidden="1">{#N/A,#N/A,FALSE,"MO (2)"}</definedName>
    <definedName name="dergerh" localSheetId="5" hidden="1">{#N/A,#N/A,FALSE,"MO (2)"}</definedName>
    <definedName name="dergerh" localSheetId="9" hidden="1">{#N/A,#N/A,FALSE,"MO (2)"}</definedName>
    <definedName name="dergerh" localSheetId="8" hidden="1">{#N/A,#N/A,FALSE,"MO (2)"}</definedName>
    <definedName name="dergerh" localSheetId="15" hidden="1">{#N/A,#N/A,FALSE,"MO (2)"}</definedName>
    <definedName name="dergerh" localSheetId="6" hidden="1">{#N/A,#N/A,FALSE,"MO (2)"}</definedName>
    <definedName name="dergerh" localSheetId="12" hidden="1">{#N/A,#N/A,FALSE,"MO (2)"}</definedName>
    <definedName name="dergerh" localSheetId="11" hidden="1">{#N/A,#N/A,FALSE,"MO (2)"}</definedName>
    <definedName name="dergerh" hidden="1">{#N/A,#N/A,FALSE,"MO (2)"}</definedName>
    <definedName name="DescAux" hidden="1">#N/A</definedName>
    <definedName name="dfdfdfd" localSheetId="14" hidden="1">{#N/A,#N/A,FALSE,"MO (2)"}</definedName>
    <definedName name="dfdfdfd" localSheetId="13" hidden="1">{#N/A,#N/A,FALSE,"MO (2)"}</definedName>
    <definedName name="dfdfdfd" localSheetId="5" hidden="1">{#N/A,#N/A,FALSE,"MO (2)"}</definedName>
    <definedName name="dfdfdfd" localSheetId="9" hidden="1">{#N/A,#N/A,FALSE,"MO (2)"}</definedName>
    <definedName name="dfdfdfd" localSheetId="8" hidden="1">{#N/A,#N/A,FALSE,"MO (2)"}</definedName>
    <definedName name="dfdfdfd" localSheetId="15" hidden="1">{#N/A,#N/A,FALSE,"MO (2)"}</definedName>
    <definedName name="dfdfdfd" localSheetId="6" hidden="1">{#N/A,#N/A,FALSE,"MO (2)"}</definedName>
    <definedName name="dfdfdfd" localSheetId="12" hidden="1">{#N/A,#N/A,FALSE,"MO (2)"}</definedName>
    <definedName name="dfdfdfd" localSheetId="11" hidden="1">{#N/A,#N/A,FALSE,"MO (2)"}</definedName>
    <definedName name="dfdfdfd" hidden="1">{#N/A,#N/A,FALSE,"MO (2)"}</definedName>
    <definedName name="DGF" localSheetId="14" hidden="1">{#N/A,#N/A,FALSE,"MO (2)"}</definedName>
    <definedName name="DGF" localSheetId="13" hidden="1">{#N/A,#N/A,FALSE,"MO (2)"}</definedName>
    <definedName name="DGF" localSheetId="5" hidden="1">{#N/A,#N/A,FALSE,"MO (2)"}</definedName>
    <definedName name="DGF" localSheetId="9" hidden="1">{#N/A,#N/A,FALSE,"MO (2)"}</definedName>
    <definedName name="DGF" localSheetId="8" hidden="1">{#N/A,#N/A,FALSE,"MO (2)"}</definedName>
    <definedName name="DGF" localSheetId="15" hidden="1">{#N/A,#N/A,FALSE,"MO (2)"}</definedName>
    <definedName name="DGF" localSheetId="6" hidden="1">{#N/A,#N/A,FALSE,"MO (2)"}</definedName>
    <definedName name="DGF" localSheetId="12" hidden="1">{#N/A,#N/A,FALSE,"MO (2)"}</definedName>
    <definedName name="DGF" localSheetId="11" hidden="1">{#N/A,#N/A,FALSE,"MO (2)"}</definedName>
    <definedName name="DGF" hidden="1">{#N/A,#N/A,FALSE,"MO (2)"}</definedName>
    <definedName name="dt" localSheetId="5">#REF!</definedName>
    <definedName name="dt" localSheetId="8">#REF!</definedName>
    <definedName name="dt" localSheetId="6">#REF!</definedName>
    <definedName name="dt" localSheetId="11">#REF!</definedName>
    <definedName name="dt">#REF!</definedName>
    <definedName name="eeeee" localSheetId="14" hidden="1">{#N/A,#N/A,FALSE,"MO (2)"}</definedName>
    <definedName name="eeeee" localSheetId="13" hidden="1">{#N/A,#N/A,FALSE,"MO (2)"}</definedName>
    <definedName name="eeeee" localSheetId="5" hidden="1">{#N/A,#N/A,FALSE,"MO (2)"}</definedName>
    <definedName name="eeeee" localSheetId="9" hidden="1">{#N/A,#N/A,FALSE,"MO (2)"}</definedName>
    <definedName name="eeeee" localSheetId="8" hidden="1">{#N/A,#N/A,FALSE,"MO (2)"}</definedName>
    <definedName name="eeeee" localSheetId="15" hidden="1">{#N/A,#N/A,FALSE,"MO (2)"}</definedName>
    <definedName name="eeeee" localSheetId="6" hidden="1">{#N/A,#N/A,FALSE,"MO (2)"}</definedName>
    <definedName name="eeeee" localSheetId="12" hidden="1">{#N/A,#N/A,FALSE,"MO (2)"}</definedName>
    <definedName name="eeeee" localSheetId="11" hidden="1">{#N/A,#N/A,FALSE,"MO (2)"}</definedName>
    <definedName name="eeeee" hidden="1">{#N/A,#N/A,FALSE,"MO (2)"}</definedName>
    <definedName name="EmpAux" hidden="1">""</definedName>
    <definedName name="empolo3" localSheetId="5">#REF!</definedName>
    <definedName name="empolo3" localSheetId="8">#REF!</definedName>
    <definedName name="empolo3" localSheetId="6">#REF!</definedName>
    <definedName name="empolo3" localSheetId="11">#REF!</definedName>
    <definedName name="empolo3">#REF!</definedName>
    <definedName name="Empr" hidden="1">[4]Dados!$B$6</definedName>
    <definedName name="eng." localSheetId="14" hidden="1">{#N/A,#N/A,FALSE,"MO (2)"}</definedName>
    <definedName name="eng." localSheetId="13" hidden="1">{#N/A,#N/A,FALSE,"MO (2)"}</definedName>
    <definedName name="eng." localSheetId="5" hidden="1">{#N/A,#N/A,FALSE,"MO (2)"}</definedName>
    <definedName name="eng." localSheetId="9" hidden="1">{#N/A,#N/A,FALSE,"MO (2)"}</definedName>
    <definedName name="eng." localSheetId="8" hidden="1">{#N/A,#N/A,FALSE,"MO (2)"}</definedName>
    <definedName name="eng." localSheetId="15" hidden="1">{#N/A,#N/A,FALSE,"MO (2)"}</definedName>
    <definedName name="eng." localSheetId="6" hidden="1">{#N/A,#N/A,FALSE,"MO (2)"}</definedName>
    <definedName name="eng." localSheetId="12" hidden="1">{#N/A,#N/A,FALSE,"MO (2)"}</definedName>
    <definedName name="eng." localSheetId="11" hidden="1">{#N/A,#N/A,FALSE,"MO (2)"}</definedName>
    <definedName name="eng." hidden="1">{#N/A,#N/A,FALSE,"MO (2)"}</definedName>
    <definedName name="ENGENHARIA" localSheetId="14" hidden="1">{#N/A,#N/A,FALSE,"MO (2)"}</definedName>
    <definedName name="ENGENHARIA" localSheetId="13" hidden="1">{#N/A,#N/A,FALSE,"MO (2)"}</definedName>
    <definedName name="ENGENHARIA" localSheetId="5" hidden="1">{#N/A,#N/A,FALSE,"MO (2)"}</definedName>
    <definedName name="ENGENHARIA" localSheetId="9" hidden="1">{#N/A,#N/A,FALSE,"MO (2)"}</definedName>
    <definedName name="ENGENHARIA" localSheetId="8" hidden="1">{#N/A,#N/A,FALSE,"MO (2)"}</definedName>
    <definedName name="ENGENHARIA" localSheetId="15" hidden="1">{#N/A,#N/A,FALSE,"MO (2)"}</definedName>
    <definedName name="ENGENHARIA" localSheetId="6" hidden="1">{#N/A,#N/A,FALSE,"MO (2)"}</definedName>
    <definedName name="ENGENHARIA" localSheetId="12" hidden="1">{#N/A,#N/A,FALSE,"MO (2)"}</definedName>
    <definedName name="ENGENHARIA" localSheetId="11" hidden="1">{#N/A,#N/A,FALSE,"MO (2)"}</definedName>
    <definedName name="ENGENHARIA" hidden="1">{#N/A,#N/A,FALSE,"MO (2)"}</definedName>
    <definedName name="Enrocamento" localSheetId="14" hidden="1">{#N/A,#N/A,TRUE,"Plan1"}</definedName>
    <definedName name="Enrocamento" localSheetId="13" hidden="1">{#N/A,#N/A,TRUE,"Plan1"}</definedName>
    <definedName name="Enrocamento" localSheetId="5" hidden="1">{#N/A,#N/A,TRUE,"Plan1"}</definedName>
    <definedName name="Enrocamento" localSheetId="9" hidden="1">{#N/A,#N/A,TRUE,"Plan1"}</definedName>
    <definedName name="Enrocamento" localSheetId="8" hidden="1">{#N/A,#N/A,TRUE,"Plan1"}</definedName>
    <definedName name="Enrocamento" localSheetId="15" hidden="1">{#N/A,#N/A,TRUE,"Plan1"}</definedName>
    <definedName name="Enrocamento" localSheetId="6" hidden="1">{#N/A,#N/A,TRUE,"Plan1"}</definedName>
    <definedName name="Enrocamento" localSheetId="12" hidden="1">{#N/A,#N/A,TRUE,"Plan1"}</definedName>
    <definedName name="Enrocamento" localSheetId="11" hidden="1">{#N/A,#N/A,TRUE,"Plan1"}</definedName>
    <definedName name="Enrocamento" hidden="1">{#N/A,#N/A,TRUE,"Plan1"}</definedName>
    <definedName name="Enrocamentos" localSheetId="14" hidden="1">{#N/A,#N/A,TRUE,"Plan1"}</definedName>
    <definedName name="Enrocamentos" localSheetId="13" hidden="1">{#N/A,#N/A,TRUE,"Plan1"}</definedName>
    <definedName name="Enrocamentos" localSheetId="5" hidden="1">{#N/A,#N/A,TRUE,"Plan1"}</definedName>
    <definedName name="Enrocamentos" localSheetId="9" hidden="1">{#N/A,#N/A,TRUE,"Plan1"}</definedName>
    <definedName name="Enrocamentos" localSheetId="8" hidden="1">{#N/A,#N/A,TRUE,"Plan1"}</definedName>
    <definedName name="Enrocamentos" localSheetId="15" hidden="1">{#N/A,#N/A,TRUE,"Plan1"}</definedName>
    <definedName name="Enrocamentos" localSheetId="6" hidden="1">{#N/A,#N/A,TRUE,"Plan1"}</definedName>
    <definedName name="Enrocamentos" localSheetId="12" hidden="1">{#N/A,#N/A,TRUE,"Plan1"}</definedName>
    <definedName name="Enrocamentos" localSheetId="11" hidden="1">{#N/A,#N/A,TRUE,"Plan1"}</definedName>
    <definedName name="Enrocamentos" hidden="1">{#N/A,#N/A,TRUE,"Plan1"}</definedName>
    <definedName name="EQ" localSheetId="5" hidden="1">#REF!</definedName>
    <definedName name="EQ" localSheetId="8" hidden="1">#REF!</definedName>
    <definedName name="EQ" localSheetId="6" hidden="1">#REF!</definedName>
    <definedName name="EQ" localSheetId="11" hidden="1">#REF!</definedName>
    <definedName name="EQ" hidden="1">#REF!</definedName>
    <definedName name="ereerer" localSheetId="14" hidden="1">{#N/A,#N/A,FALSE,"MO (2)"}</definedName>
    <definedName name="ereerer" localSheetId="13" hidden="1">{#N/A,#N/A,FALSE,"MO (2)"}</definedName>
    <definedName name="ereerer" localSheetId="5" hidden="1">{#N/A,#N/A,FALSE,"MO (2)"}</definedName>
    <definedName name="ereerer" localSheetId="9" hidden="1">{#N/A,#N/A,FALSE,"MO (2)"}</definedName>
    <definedName name="ereerer" localSheetId="8" hidden="1">{#N/A,#N/A,FALSE,"MO (2)"}</definedName>
    <definedName name="ereerer" localSheetId="15" hidden="1">{#N/A,#N/A,FALSE,"MO (2)"}</definedName>
    <definedName name="ereerer" localSheetId="6" hidden="1">{#N/A,#N/A,FALSE,"MO (2)"}</definedName>
    <definedName name="ereerer" localSheetId="12" hidden="1">{#N/A,#N/A,FALSE,"MO (2)"}</definedName>
    <definedName name="ereerer" localSheetId="11" hidden="1">{#N/A,#N/A,FALSE,"MO (2)"}</definedName>
    <definedName name="ereerer" hidden="1">{#N/A,#N/A,FALSE,"MO (2)"}</definedName>
    <definedName name="erffref" localSheetId="14" hidden="1">{#N/A,#N/A,TRUE,"Plan1"}</definedName>
    <definedName name="erffref" localSheetId="13" hidden="1">{#N/A,#N/A,TRUE,"Plan1"}</definedName>
    <definedName name="erffref" localSheetId="5" hidden="1">{#N/A,#N/A,TRUE,"Plan1"}</definedName>
    <definedName name="erffref" localSheetId="9" hidden="1">{#N/A,#N/A,TRUE,"Plan1"}</definedName>
    <definedName name="erffref" localSheetId="8" hidden="1">{#N/A,#N/A,TRUE,"Plan1"}</definedName>
    <definedName name="erffref" localSheetId="15" hidden="1">{#N/A,#N/A,TRUE,"Plan1"}</definedName>
    <definedName name="erffref" localSheetId="6" hidden="1">{#N/A,#N/A,TRUE,"Plan1"}</definedName>
    <definedName name="erffref" localSheetId="12" hidden="1">{#N/A,#N/A,TRUE,"Plan1"}</definedName>
    <definedName name="erffref" localSheetId="11" hidden="1">{#N/A,#N/A,TRUE,"Plan1"}</definedName>
    <definedName name="erffref" hidden="1">{#N/A,#N/A,TRUE,"Plan1"}</definedName>
    <definedName name="EU" localSheetId="14" hidden="1">{#N/A,#N/A,FALSE,"MO (2)"}</definedName>
    <definedName name="EU" localSheetId="13" hidden="1">{#N/A,#N/A,FALSE,"MO (2)"}</definedName>
    <definedName name="EU" localSheetId="5" hidden="1">{#N/A,#N/A,FALSE,"MO (2)"}</definedName>
    <definedName name="EU" localSheetId="9" hidden="1">{#N/A,#N/A,FALSE,"MO (2)"}</definedName>
    <definedName name="EU" localSheetId="8" hidden="1">{#N/A,#N/A,FALSE,"MO (2)"}</definedName>
    <definedName name="EU" localSheetId="15" hidden="1">{#N/A,#N/A,FALSE,"MO (2)"}</definedName>
    <definedName name="EU" localSheetId="6" hidden="1">{#N/A,#N/A,FALSE,"MO (2)"}</definedName>
    <definedName name="EU" localSheetId="12" hidden="1">{#N/A,#N/A,FALSE,"MO (2)"}</definedName>
    <definedName name="EU" localSheetId="11" hidden="1">{#N/A,#N/A,FALSE,"MO (2)"}</definedName>
    <definedName name="EU" hidden="1">{#N/A,#N/A,FALSE,"MO (2)"}</definedName>
    <definedName name="FATURAS2002" localSheetId="14" hidden="1">{#N/A,#N/A,TRUE,"Serviços"}</definedName>
    <definedName name="FATURAS2002" localSheetId="13" hidden="1">{#N/A,#N/A,TRUE,"Serviços"}</definedName>
    <definedName name="FATURAS2002" localSheetId="5" hidden="1">{#N/A,#N/A,TRUE,"Serviços"}</definedName>
    <definedName name="FATURAS2002" localSheetId="9" hidden="1">{#N/A,#N/A,TRUE,"Serviços"}</definedName>
    <definedName name="FATURAS2002" localSheetId="8" hidden="1">{#N/A,#N/A,TRUE,"Serviços"}</definedName>
    <definedName name="FATURAS2002" localSheetId="15" hidden="1">{#N/A,#N/A,TRUE,"Serviços"}</definedName>
    <definedName name="FATURAS2002" localSheetId="6" hidden="1">{#N/A,#N/A,TRUE,"Serviços"}</definedName>
    <definedName name="FATURAS2002" localSheetId="12" hidden="1">{#N/A,#N/A,TRUE,"Serviços"}</definedName>
    <definedName name="FATURAS2002" localSheetId="11" hidden="1">{#N/A,#N/A,TRUE,"Serviços"}</definedName>
    <definedName name="FATURAS2002" hidden="1">{#N/A,#N/A,TRUE,"Serviços"}</definedName>
    <definedName name="FFF" localSheetId="5" hidden="1">#REF!</definedName>
    <definedName name="FFF" localSheetId="8" hidden="1">#REF!</definedName>
    <definedName name="FFF" localSheetId="6" hidden="1">#REF!</definedName>
    <definedName name="FFF" localSheetId="11" hidden="1">#REF!</definedName>
    <definedName name="FFF" hidden="1">#REF!</definedName>
    <definedName name="fgff" localSheetId="14" hidden="1">{#N/A,#N/A,FALSE,"MO (2)"}</definedName>
    <definedName name="fgff" localSheetId="13" hidden="1">{#N/A,#N/A,FALSE,"MO (2)"}</definedName>
    <definedName name="fgff" localSheetId="5" hidden="1">{#N/A,#N/A,FALSE,"MO (2)"}</definedName>
    <definedName name="fgff" localSheetId="9" hidden="1">{#N/A,#N/A,FALSE,"MO (2)"}</definedName>
    <definedName name="fgff" localSheetId="8" hidden="1">{#N/A,#N/A,FALSE,"MO (2)"}</definedName>
    <definedName name="fgff" localSheetId="15" hidden="1">{#N/A,#N/A,FALSE,"MO (2)"}</definedName>
    <definedName name="fgff" localSheetId="6" hidden="1">{#N/A,#N/A,FALSE,"MO (2)"}</definedName>
    <definedName name="fgff" localSheetId="12" hidden="1">{#N/A,#N/A,FALSE,"MO (2)"}</definedName>
    <definedName name="fgff" localSheetId="11" hidden="1">{#N/A,#N/A,FALSE,"MO (2)"}</definedName>
    <definedName name="fgff" hidden="1">{#N/A,#N/A,FALSE,"MO (2)"}</definedName>
    <definedName name="Fir" localSheetId="5">#REF!</definedName>
    <definedName name="Fir" localSheetId="8">#REF!</definedName>
    <definedName name="Fir" localSheetId="6">#REF!</definedName>
    <definedName name="Fir" localSheetId="11">#REF!</definedName>
    <definedName name="Fir">#REF!</definedName>
    <definedName name="FOLHA01" localSheetId="14" hidden="1">{#N/A,#N/A,TRUE,"Serviços"}</definedName>
    <definedName name="FOLHA01" localSheetId="13" hidden="1">{#N/A,#N/A,TRUE,"Serviços"}</definedName>
    <definedName name="FOLHA01" localSheetId="5" hidden="1">{#N/A,#N/A,TRUE,"Serviços"}</definedName>
    <definedName name="FOLHA01" localSheetId="9" hidden="1">{#N/A,#N/A,TRUE,"Serviços"}</definedName>
    <definedName name="FOLHA01" localSheetId="8" hidden="1">{#N/A,#N/A,TRUE,"Serviços"}</definedName>
    <definedName name="FOLHA01" localSheetId="15" hidden="1">{#N/A,#N/A,TRUE,"Serviços"}</definedName>
    <definedName name="FOLHA01" localSheetId="6" hidden="1">{#N/A,#N/A,TRUE,"Serviços"}</definedName>
    <definedName name="FOLHA01" localSheetId="12" hidden="1">{#N/A,#N/A,TRUE,"Serviços"}</definedName>
    <definedName name="FOLHA01" localSheetId="11" hidden="1">{#N/A,#N/A,TRUE,"Serviços"}</definedName>
    <definedName name="FOLHA01" hidden="1">{#N/A,#N/A,TRUE,"Serviços"}</definedName>
    <definedName name="gfgfgfg" localSheetId="14" hidden="1">{#N/A,#N/A,FALSE,"MO (2)"}</definedName>
    <definedName name="gfgfgfg" localSheetId="13" hidden="1">{#N/A,#N/A,FALSE,"MO (2)"}</definedName>
    <definedName name="gfgfgfg" localSheetId="5" hidden="1">{#N/A,#N/A,FALSE,"MO (2)"}</definedName>
    <definedName name="gfgfgfg" localSheetId="9" hidden="1">{#N/A,#N/A,FALSE,"MO (2)"}</definedName>
    <definedName name="gfgfgfg" localSheetId="8" hidden="1">{#N/A,#N/A,FALSE,"MO (2)"}</definedName>
    <definedName name="gfgfgfg" localSheetId="15" hidden="1">{#N/A,#N/A,FALSE,"MO (2)"}</definedName>
    <definedName name="gfgfgfg" localSheetId="6" hidden="1">{#N/A,#N/A,FALSE,"MO (2)"}</definedName>
    <definedName name="gfgfgfg" localSheetId="12" hidden="1">{#N/A,#N/A,FALSE,"MO (2)"}</definedName>
    <definedName name="gfgfgfg" localSheetId="11" hidden="1">{#N/A,#N/A,FALSE,"MO (2)"}</definedName>
    <definedName name="gfgfgfg" hidden="1">{#N/A,#N/A,FALSE,"MO (2)"}</definedName>
    <definedName name="ghghgh" localSheetId="14" hidden="1">{#N/A,#N/A,FALSE,"MO (2)"}</definedName>
    <definedName name="ghghgh" localSheetId="13" hidden="1">{#N/A,#N/A,FALSE,"MO (2)"}</definedName>
    <definedName name="ghghgh" localSheetId="5" hidden="1">{#N/A,#N/A,FALSE,"MO (2)"}</definedName>
    <definedName name="ghghgh" localSheetId="9" hidden="1">{#N/A,#N/A,FALSE,"MO (2)"}</definedName>
    <definedName name="ghghgh" localSheetId="8" hidden="1">{#N/A,#N/A,FALSE,"MO (2)"}</definedName>
    <definedName name="ghghgh" localSheetId="15" hidden="1">{#N/A,#N/A,FALSE,"MO (2)"}</definedName>
    <definedName name="ghghgh" localSheetId="6" hidden="1">{#N/A,#N/A,FALSE,"MO (2)"}</definedName>
    <definedName name="ghghgh" localSheetId="12" hidden="1">{#N/A,#N/A,FALSE,"MO (2)"}</definedName>
    <definedName name="ghghgh" localSheetId="11" hidden="1">{#N/A,#N/A,FALSE,"MO (2)"}</definedName>
    <definedName name="ghghgh" hidden="1">{#N/A,#N/A,FALSE,"MO (2)"}</definedName>
    <definedName name="GHJ" localSheetId="14" hidden="1">{#N/A,#N/A,FALSE,"MO (2)"}</definedName>
    <definedName name="GHJ" localSheetId="13" hidden="1">{#N/A,#N/A,FALSE,"MO (2)"}</definedName>
    <definedName name="GHJ" localSheetId="5" hidden="1">{#N/A,#N/A,FALSE,"MO (2)"}</definedName>
    <definedName name="GHJ" localSheetId="9" hidden="1">{#N/A,#N/A,FALSE,"MO (2)"}</definedName>
    <definedName name="GHJ" localSheetId="8" hidden="1">{#N/A,#N/A,FALSE,"MO (2)"}</definedName>
    <definedName name="GHJ" localSheetId="15" hidden="1">{#N/A,#N/A,FALSE,"MO (2)"}</definedName>
    <definedName name="GHJ" localSheetId="6" hidden="1">{#N/A,#N/A,FALSE,"MO (2)"}</definedName>
    <definedName name="GHJ" localSheetId="12" hidden="1">{#N/A,#N/A,FALSE,"MO (2)"}</definedName>
    <definedName name="GHJ" localSheetId="11" hidden="1">{#N/A,#N/A,FALSE,"MO (2)"}</definedName>
    <definedName name="GHJ" hidden="1">{#N/A,#N/A,FALSE,"MO (2)"}</definedName>
    <definedName name="gtryfj" localSheetId="14" hidden="1">{#N/A,#N/A,TRUE,"Serviços"}</definedName>
    <definedName name="gtryfj" localSheetId="13" hidden="1">{#N/A,#N/A,TRUE,"Serviços"}</definedName>
    <definedName name="gtryfj" localSheetId="5" hidden="1">{#N/A,#N/A,TRUE,"Serviços"}</definedName>
    <definedName name="gtryfj" localSheetId="9" hidden="1">{#N/A,#N/A,TRUE,"Serviços"}</definedName>
    <definedName name="gtryfj" localSheetId="8" hidden="1">{#N/A,#N/A,TRUE,"Serviços"}</definedName>
    <definedName name="gtryfj" localSheetId="15" hidden="1">{#N/A,#N/A,TRUE,"Serviços"}</definedName>
    <definedName name="gtryfj" localSheetId="6" hidden="1">{#N/A,#N/A,TRUE,"Serviços"}</definedName>
    <definedName name="gtryfj" localSheetId="12" hidden="1">{#N/A,#N/A,TRUE,"Serviços"}</definedName>
    <definedName name="gtryfj" localSheetId="11" hidden="1">{#N/A,#N/A,TRUE,"Serviços"}</definedName>
    <definedName name="gtryfj" hidden="1">{#N/A,#N/A,TRUE,"Serviços"}</definedName>
    <definedName name="hh" localSheetId="5" hidden="1">#REF!</definedName>
    <definedName name="hh" localSheetId="8" hidden="1">#REF!</definedName>
    <definedName name="hh" localSheetId="6" hidden="1">#REF!</definedName>
    <definedName name="hh" localSheetId="11" hidden="1">#REF!</definedName>
    <definedName name="hh" hidden="1">#REF!</definedName>
    <definedName name="hhhhh" localSheetId="14" hidden="1">{#N/A,#N/A,FALSE,"MO (2)"}</definedName>
    <definedName name="hhhhh" localSheetId="13" hidden="1">{#N/A,#N/A,FALSE,"MO (2)"}</definedName>
    <definedName name="hhhhh" localSheetId="5" hidden="1">{#N/A,#N/A,FALSE,"MO (2)"}</definedName>
    <definedName name="hhhhh" localSheetId="9" hidden="1">{#N/A,#N/A,FALSE,"MO (2)"}</definedName>
    <definedName name="hhhhh" localSheetId="8" hidden="1">{#N/A,#N/A,FALSE,"MO (2)"}</definedName>
    <definedName name="hhhhh" localSheetId="15" hidden="1">{#N/A,#N/A,FALSE,"MO (2)"}</definedName>
    <definedName name="hhhhh" localSheetId="6" hidden="1">{#N/A,#N/A,FALSE,"MO (2)"}</definedName>
    <definedName name="hhhhh" localSheetId="12" hidden="1">{#N/A,#N/A,FALSE,"MO (2)"}</definedName>
    <definedName name="hhhhh" localSheetId="11" hidden="1">{#N/A,#N/A,FALSE,"MO (2)"}</definedName>
    <definedName name="hhhhh" hidden="1">{#N/A,#N/A,FALSE,"MO (2)"}</definedName>
    <definedName name="hjhjhjhju" localSheetId="14" hidden="1">{#N/A,#N/A,FALSE,"MO (2)"}</definedName>
    <definedName name="hjhjhjhju" localSheetId="13" hidden="1">{#N/A,#N/A,FALSE,"MO (2)"}</definedName>
    <definedName name="hjhjhjhju" localSheetId="5" hidden="1">{#N/A,#N/A,FALSE,"MO (2)"}</definedName>
    <definedName name="hjhjhjhju" localSheetId="9" hidden="1">{#N/A,#N/A,FALSE,"MO (2)"}</definedName>
    <definedName name="hjhjhjhju" localSheetId="8" hidden="1">{#N/A,#N/A,FALSE,"MO (2)"}</definedName>
    <definedName name="hjhjhjhju" localSheetId="15" hidden="1">{#N/A,#N/A,FALSE,"MO (2)"}</definedName>
    <definedName name="hjhjhjhju" localSheetId="6" hidden="1">{#N/A,#N/A,FALSE,"MO (2)"}</definedName>
    <definedName name="hjhjhjhju" localSheetId="12" hidden="1">{#N/A,#N/A,FALSE,"MO (2)"}</definedName>
    <definedName name="hjhjhjhju" localSheetId="11" hidden="1">{#N/A,#N/A,FALSE,"MO (2)"}</definedName>
    <definedName name="hjhjhjhju" hidden="1">{#N/A,#N/A,FALSE,"MO (2)"}</definedName>
    <definedName name="i" localSheetId="14" hidden="1">{#N/A,#N/A,FALSE,"MO (2)"}</definedName>
    <definedName name="i" localSheetId="13" hidden="1">{#N/A,#N/A,FALSE,"MO (2)"}</definedName>
    <definedName name="i" localSheetId="5" hidden="1">{#N/A,#N/A,FALSE,"MO (2)"}</definedName>
    <definedName name="i" localSheetId="9" hidden="1">{#N/A,#N/A,FALSE,"MO (2)"}</definedName>
    <definedName name="i" localSheetId="8" hidden="1">{#N/A,#N/A,FALSE,"MO (2)"}</definedName>
    <definedName name="i" localSheetId="15" hidden="1">{#N/A,#N/A,FALSE,"MO (2)"}</definedName>
    <definedName name="i" localSheetId="6" hidden="1">{#N/A,#N/A,FALSE,"MO (2)"}</definedName>
    <definedName name="i" localSheetId="12" hidden="1">{#N/A,#N/A,FALSE,"MO (2)"}</definedName>
    <definedName name="i" localSheetId="11" hidden="1">{#N/A,#N/A,FALSE,"MO (2)"}</definedName>
    <definedName name="i" hidden="1">{#N/A,#N/A,FALSE,"MO (2)"}</definedName>
    <definedName name="ic">'[5]Desmatamento '!$L$10</definedName>
    <definedName name="Insumos" localSheetId="5" hidden="1">#REF!</definedName>
    <definedName name="Insumos" localSheetId="8" hidden="1">#REF!</definedName>
    <definedName name="Insumos" localSheetId="6" hidden="1">#REF!</definedName>
    <definedName name="Insumos" localSheetId="11" hidden="1">#REF!</definedName>
    <definedName name="Insumos" hidden="1">#REF!</definedName>
    <definedName name="Itens" localSheetId="5" hidden="1">#REF!</definedName>
    <definedName name="Itens" localSheetId="8" hidden="1">#REF!</definedName>
    <definedName name="Itens" localSheetId="6" hidden="1">#REF!</definedName>
    <definedName name="Itens" localSheetId="11" hidden="1">#REF!</definedName>
    <definedName name="Itens" hidden="1">#REF!</definedName>
    <definedName name="j" localSheetId="14" hidden="1">{#N/A,#N/A,FALSE,"MO (2)"}</definedName>
    <definedName name="j" localSheetId="13" hidden="1">{#N/A,#N/A,FALSE,"MO (2)"}</definedName>
    <definedName name="j" localSheetId="5" hidden="1">{#N/A,#N/A,FALSE,"MO (2)"}</definedName>
    <definedName name="j" localSheetId="9" hidden="1">{#N/A,#N/A,FALSE,"MO (2)"}</definedName>
    <definedName name="j" localSheetId="8" hidden="1">{#N/A,#N/A,FALSE,"MO (2)"}</definedName>
    <definedName name="j" localSheetId="15" hidden="1">{#N/A,#N/A,FALSE,"MO (2)"}</definedName>
    <definedName name="j" localSheetId="6" hidden="1">{#N/A,#N/A,FALSE,"MO (2)"}</definedName>
    <definedName name="j" localSheetId="12" hidden="1">{#N/A,#N/A,FALSE,"MO (2)"}</definedName>
    <definedName name="j" localSheetId="11" hidden="1">{#N/A,#N/A,FALSE,"MO (2)"}</definedName>
    <definedName name="j" hidden="1">{#N/A,#N/A,FALSE,"MO (2)"}</definedName>
    <definedName name="JANEIRO2003" localSheetId="14" hidden="1">{#N/A,#N/A,TRUE,"Serviços"}</definedName>
    <definedName name="JANEIRO2003" localSheetId="13" hidden="1">{#N/A,#N/A,TRUE,"Serviços"}</definedName>
    <definedName name="JANEIRO2003" localSheetId="5" hidden="1">{#N/A,#N/A,TRUE,"Serviços"}</definedName>
    <definedName name="JANEIRO2003" localSheetId="9" hidden="1">{#N/A,#N/A,TRUE,"Serviços"}</definedName>
    <definedName name="JANEIRO2003" localSheetId="8" hidden="1">{#N/A,#N/A,TRUE,"Serviços"}</definedName>
    <definedName name="JANEIRO2003" localSheetId="15" hidden="1">{#N/A,#N/A,TRUE,"Serviços"}</definedName>
    <definedName name="JANEIRO2003" localSheetId="6" hidden="1">{#N/A,#N/A,TRUE,"Serviços"}</definedName>
    <definedName name="JANEIRO2003" localSheetId="12" hidden="1">{#N/A,#N/A,TRUE,"Serviços"}</definedName>
    <definedName name="JANEIRO2003" localSheetId="11" hidden="1">{#N/A,#N/A,TRUE,"Serviços"}</definedName>
    <definedName name="JANEIRO2003" hidden="1">{#N/A,#N/A,TRUE,"Serviços"}</definedName>
    <definedName name="jhjhjhjju" localSheetId="14" hidden="1">{#N/A,#N/A,FALSE,"MO (2)"}</definedName>
    <definedName name="jhjhjhjju" localSheetId="13" hidden="1">{#N/A,#N/A,FALSE,"MO (2)"}</definedName>
    <definedName name="jhjhjhjju" localSheetId="5" hidden="1">{#N/A,#N/A,FALSE,"MO (2)"}</definedName>
    <definedName name="jhjhjhjju" localSheetId="9" hidden="1">{#N/A,#N/A,FALSE,"MO (2)"}</definedName>
    <definedName name="jhjhjhjju" localSheetId="8" hidden="1">{#N/A,#N/A,FALSE,"MO (2)"}</definedName>
    <definedName name="jhjhjhjju" localSheetId="15" hidden="1">{#N/A,#N/A,FALSE,"MO (2)"}</definedName>
    <definedName name="jhjhjhjju" localSheetId="6" hidden="1">{#N/A,#N/A,FALSE,"MO (2)"}</definedName>
    <definedName name="jhjhjhjju" localSheetId="12" hidden="1">{#N/A,#N/A,FALSE,"MO (2)"}</definedName>
    <definedName name="jhjhjhjju" localSheetId="11" hidden="1">{#N/A,#N/A,FALSE,"MO (2)"}</definedName>
    <definedName name="jhjhjhjju" hidden="1">{#N/A,#N/A,FALSE,"MO (2)"}</definedName>
    <definedName name="jjjjj" localSheetId="14" hidden="1">{#N/A,#N/A,FALSE,"MO (2)"}</definedName>
    <definedName name="jjjjj" localSheetId="13" hidden="1">{#N/A,#N/A,FALSE,"MO (2)"}</definedName>
    <definedName name="jjjjj" localSheetId="5" hidden="1">{#N/A,#N/A,FALSE,"MO (2)"}</definedName>
    <definedName name="jjjjj" localSheetId="9" hidden="1">{#N/A,#N/A,FALSE,"MO (2)"}</definedName>
    <definedName name="jjjjj" localSheetId="8" hidden="1">{#N/A,#N/A,FALSE,"MO (2)"}</definedName>
    <definedName name="jjjjj" localSheetId="15" hidden="1">{#N/A,#N/A,FALSE,"MO (2)"}</definedName>
    <definedName name="jjjjj" localSheetId="6" hidden="1">{#N/A,#N/A,FALSE,"MO (2)"}</definedName>
    <definedName name="jjjjj" localSheetId="12" hidden="1">{#N/A,#N/A,FALSE,"MO (2)"}</definedName>
    <definedName name="jjjjj" localSheetId="11" hidden="1">{#N/A,#N/A,FALSE,"MO (2)"}</definedName>
    <definedName name="jjjjj" hidden="1">{#N/A,#N/A,FALSE,"MO (2)"}</definedName>
    <definedName name="JJJJJL" localSheetId="14" hidden="1">{#N/A,#N/A,FALSE,"MO (2)"}</definedName>
    <definedName name="JJJJJL" localSheetId="13" hidden="1">{#N/A,#N/A,FALSE,"MO (2)"}</definedName>
    <definedName name="JJJJJL" localSheetId="5" hidden="1">{#N/A,#N/A,FALSE,"MO (2)"}</definedName>
    <definedName name="JJJJJL" localSheetId="9" hidden="1">{#N/A,#N/A,FALSE,"MO (2)"}</definedName>
    <definedName name="JJJJJL" localSheetId="8" hidden="1">{#N/A,#N/A,FALSE,"MO (2)"}</definedName>
    <definedName name="JJJJJL" localSheetId="15" hidden="1">{#N/A,#N/A,FALSE,"MO (2)"}</definedName>
    <definedName name="JJJJJL" localSheetId="6" hidden="1">{#N/A,#N/A,FALSE,"MO (2)"}</definedName>
    <definedName name="JJJJJL" localSheetId="12" hidden="1">{#N/A,#N/A,FALSE,"MO (2)"}</definedName>
    <definedName name="JJJJJL" localSheetId="11" hidden="1">{#N/A,#N/A,FALSE,"MO (2)"}</definedName>
    <definedName name="JJJJJL" hidden="1">{#N/A,#N/A,FALSE,"MO (2)"}</definedName>
    <definedName name="jo" localSheetId="14" hidden="1">{#N/A,#N/A,FALSE,"MO (2)"}</definedName>
    <definedName name="jo" localSheetId="13" hidden="1">{#N/A,#N/A,FALSE,"MO (2)"}</definedName>
    <definedName name="jo" localSheetId="5" hidden="1">{#N/A,#N/A,FALSE,"MO (2)"}</definedName>
    <definedName name="jo" localSheetId="9" hidden="1">{#N/A,#N/A,FALSE,"MO (2)"}</definedName>
    <definedName name="jo" localSheetId="8" hidden="1">{#N/A,#N/A,FALSE,"MO (2)"}</definedName>
    <definedName name="jo" localSheetId="15" hidden="1">{#N/A,#N/A,FALSE,"MO (2)"}</definedName>
    <definedName name="jo" localSheetId="6" hidden="1">{#N/A,#N/A,FALSE,"MO (2)"}</definedName>
    <definedName name="jo" localSheetId="12" hidden="1">{#N/A,#N/A,FALSE,"MO (2)"}</definedName>
    <definedName name="jo" localSheetId="11" hidden="1">{#N/A,#N/A,FALSE,"MO (2)"}</definedName>
    <definedName name="jo" hidden="1">{#N/A,#N/A,FALSE,"MO (2)"}</definedName>
    <definedName name="kkkkkk" localSheetId="14" hidden="1">{#N/A,#N/A,FALSE,"MO (2)"}</definedName>
    <definedName name="kkkkkk" localSheetId="13" hidden="1">{#N/A,#N/A,FALSE,"MO (2)"}</definedName>
    <definedName name="kkkkkk" localSheetId="5" hidden="1">{#N/A,#N/A,FALSE,"MO (2)"}</definedName>
    <definedName name="kkkkkk" localSheetId="9" hidden="1">{#N/A,#N/A,FALSE,"MO (2)"}</definedName>
    <definedName name="kkkkkk" localSheetId="8" hidden="1">{#N/A,#N/A,FALSE,"MO (2)"}</definedName>
    <definedName name="kkkkkk" localSheetId="15" hidden="1">{#N/A,#N/A,FALSE,"MO (2)"}</definedName>
    <definedName name="kkkkkk" localSheetId="6" hidden="1">{#N/A,#N/A,FALSE,"MO (2)"}</definedName>
    <definedName name="kkkkkk" localSheetId="12" hidden="1">{#N/A,#N/A,FALSE,"MO (2)"}</definedName>
    <definedName name="kkkkkk" localSheetId="11" hidden="1">{#N/A,#N/A,FALSE,"MO (2)"}</definedName>
    <definedName name="kkkkkk" hidden="1">{#N/A,#N/A,FALSE,"MO (2)"}</definedName>
    <definedName name="klklklkl" localSheetId="14" hidden="1">{#N/A,#N/A,FALSE,"MO (2)"}</definedName>
    <definedName name="klklklkl" localSheetId="13" hidden="1">{#N/A,#N/A,FALSE,"MO (2)"}</definedName>
    <definedName name="klklklkl" localSheetId="5" hidden="1">{#N/A,#N/A,FALSE,"MO (2)"}</definedName>
    <definedName name="klklklkl" localSheetId="9" hidden="1">{#N/A,#N/A,FALSE,"MO (2)"}</definedName>
    <definedName name="klklklkl" localSheetId="8" hidden="1">{#N/A,#N/A,FALSE,"MO (2)"}</definedName>
    <definedName name="klklklkl" localSheetId="15" hidden="1">{#N/A,#N/A,FALSE,"MO (2)"}</definedName>
    <definedName name="klklklkl" localSheetId="6" hidden="1">{#N/A,#N/A,FALSE,"MO (2)"}</definedName>
    <definedName name="klklklkl" localSheetId="12" hidden="1">{#N/A,#N/A,FALSE,"MO (2)"}</definedName>
    <definedName name="klklklkl" localSheetId="11" hidden="1">{#N/A,#N/A,FALSE,"MO (2)"}</definedName>
    <definedName name="klklklkl" hidden="1">{#N/A,#N/A,FALSE,"MO (2)"}</definedName>
    <definedName name="la" localSheetId="14" hidden="1">{#N/A,#N/A,FALSE,"MO (2)"}</definedName>
    <definedName name="la" localSheetId="13" hidden="1">{#N/A,#N/A,FALSE,"MO (2)"}</definedName>
    <definedName name="la" localSheetId="5" hidden="1">{#N/A,#N/A,FALSE,"MO (2)"}</definedName>
    <definedName name="la" localSheetId="9" hidden="1">{#N/A,#N/A,FALSE,"MO (2)"}</definedName>
    <definedName name="la" localSheetId="8" hidden="1">{#N/A,#N/A,FALSE,"MO (2)"}</definedName>
    <definedName name="la" localSheetId="15" hidden="1">{#N/A,#N/A,FALSE,"MO (2)"}</definedName>
    <definedName name="la" localSheetId="6" hidden="1">{#N/A,#N/A,FALSE,"MO (2)"}</definedName>
    <definedName name="la" localSheetId="12" hidden="1">{#N/A,#N/A,FALSE,"MO (2)"}</definedName>
    <definedName name="la" localSheetId="11" hidden="1">{#N/A,#N/A,FALSE,"MO (2)"}</definedName>
    <definedName name="la" hidden="1">{#N/A,#N/A,FALSE,"MO (2)"}</definedName>
    <definedName name="Local" hidden="1">""</definedName>
    <definedName name="lu" localSheetId="14" hidden="1">{#N/A,#N/A,FALSE,"MO (2)"}</definedName>
    <definedName name="lu" localSheetId="13" hidden="1">{#N/A,#N/A,FALSE,"MO (2)"}</definedName>
    <definedName name="lu" localSheetId="5" hidden="1">{#N/A,#N/A,FALSE,"MO (2)"}</definedName>
    <definedName name="lu" localSheetId="9" hidden="1">{#N/A,#N/A,FALSE,"MO (2)"}</definedName>
    <definedName name="lu" localSheetId="8" hidden="1">{#N/A,#N/A,FALSE,"MO (2)"}</definedName>
    <definedName name="lu" localSheetId="15" hidden="1">{#N/A,#N/A,FALSE,"MO (2)"}</definedName>
    <definedName name="lu" localSheetId="6" hidden="1">{#N/A,#N/A,FALSE,"MO (2)"}</definedName>
    <definedName name="lu" localSheetId="12" hidden="1">{#N/A,#N/A,FALSE,"MO (2)"}</definedName>
    <definedName name="lu" localSheetId="11" hidden="1">{#N/A,#N/A,FALSE,"MO (2)"}</definedName>
    <definedName name="lu" hidden="1">{#N/A,#N/A,FALSE,"MO (2)"}</definedName>
    <definedName name="Max" hidden="1">COUNTIF(#REF!,"&lt;&gt;0")+3</definedName>
    <definedName name="me" localSheetId="5">#REF!</definedName>
    <definedName name="me" localSheetId="8">#REF!</definedName>
    <definedName name="me" localSheetId="6">#REF!</definedName>
    <definedName name="me" localSheetId="11">#REF!</definedName>
    <definedName name="me">#REF!</definedName>
    <definedName name="mICRO" localSheetId="5" hidden="1">#REF!</definedName>
    <definedName name="mICRO" localSheetId="8" hidden="1">#REF!</definedName>
    <definedName name="mICRO" localSheetId="6" hidden="1">#REF!</definedName>
    <definedName name="mICRO" localSheetId="11" hidden="1">#REF!</definedName>
    <definedName name="mICRO" hidden="1">#REF!</definedName>
    <definedName name="Mob" localSheetId="5" hidden="1">#REF!</definedName>
    <definedName name="Mob" localSheetId="8" hidden="1">#REF!</definedName>
    <definedName name="Mob" localSheetId="6" hidden="1">#REF!</definedName>
    <definedName name="Mob" localSheetId="11" hidden="1">#REF!</definedName>
    <definedName name="Mob" hidden="1">#REF!</definedName>
    <definedName name="Modelo" localSheetId="5" hidden="1">#REF!</definedName>
    <definedName name="Modelo" localSheetId="8" hidden="1">#REF!</definedName>
    <definedName name="Modelo" localSheetId="6" hidden="1">#REF!</definedName>
    <definedName name="Modelo" localSheetId="11" hidden="1">#REF!</definedName>
    <definedName name="Modelo" hidden="1">#REF!</definedName>
    <definedName name="MP" localSheetId="5" hidden="1">#REF!</definedName>
    <definedName name="MP" localSheetId="8" hidden="1">#REF!</definedName>
    <definedName name="MP" localSheetId="6" hidden="1">#REF!</definedName>
    <definedName name="MP" localSheetId="11" hidden="1">#REF!</definedName>
    <definedName name="MP" hidden="1">#REF!</definedName>
    <definedName name="NLEq" hidden="1">4</definedName>
    <definedName name="NLMo" hidden="1">6</definedName>
    <definedName name="NLMp" hidden="1">5</definedName>
    <definedName name="NLTr" hidden="1">3</definedName>
    <definedName name="Obra" hidden="1">""</definedName>
    <definedName name="OnOff" hidden="1">"ON"</definedName>
    <definedName name="Or.Mod." localSheetId="14" hidden="1">{#N/A,#N/A,FALSE,"MO (2)"}</definedName>
    <definedName name="Or.Mod." localSheetId="13" hidden="1">{#N/A,#N/A,FALSE,"MO (2)"}</definedName>
    <definedName name="Or.Mod." localSheetId="5" hidden="1">{#N/A,#N/A,FALSE,"MO (2)"}</definedName>
    <definedName name="Or.Mod." localSheetId="9" hidden="1">{#N/A,#N/A,FALSE,"MO (2)"}</definedName>
    <definedName name="Or.Mod." localSheetId="8" hidden="1">{#N/A,#N/A,FALSE,"MO (2)"}</definedName>
    <definedName name="Or.Mod." localSheetId="15" hidden="1">{#N/A,#N/A,FALSE,"MO (2)"}</definedName>
    <definedName name="Or.Mod." localSheetId="6" hidden="1">{#N/A,#N/A,FALSE,"MO (2)"}</definedName>
    <definedName name="Or.Mod." localSheetId="12" hidden="1">{#N/A,#N/A,FALSE,"MO (2)"}</definedName>
    <definedName name="Or.Mod." localSheetId="11" hidden="1">{#N/A,#N/A,FALSE,"MO (2)"}</definedName>
    <definedName name="Or.Mod." hidden="1">{#N/A,#N/A,FALSE,"MO (2)"}</definedName>
    <definedName name="orçamrest" localSheetId="14" hidden="1">{#N/A,#N/A,TRUE,"Serviços"}</definedName>
    <definedName name="orçamrest" localSheetId="13" hidden="1">{#N/A,#N/A,TRUE,"Serviços"}</definedName>
    <definedName name="orçamrest" localSheetId="5" hidden="1">{#N/A,#N/A,TRUE,"Serviços"}</definedName>
    <definedName name="orçamrest" localSheetId="9" hidden="1">{#N/A,#N/A,TRUE,"Serviços"}</definedName>
    <definedName name="orçamrest" localSheetId="8" hidden="1">{#N/A,#N/A,TRUE,"Serviços"}</definedName>
    <definedName name="orçamrest" localSheetId="15" hidden="1">{#N/A,#N/A,TRUE,"Serviços"}</definedName>
    <definedName name="orçamrest" localSheetId="6" hidden="1">{#N/A,#N/A,TRUE,"Serviços"}</definedName>
    <definedName name="orçamrest" localSheetId="12" hidden="1">{#N/A,#N/A,TRUE,"Serviços"}</definedName>
    <definedName name="orçamrest" localSheetId="11" hidden="1">{#N/A,#N/A,TRUE,"Serviços"}</definedName>
    <definedName name="orçamrest" hidden="1">{#N/A,#N/A,TRUE,"Serviços"}</definedName>
    <definedName name="Ordem" localSheetId="5" hidden="1">#REF!</definedName>
    <definedName name="Ordem" localSheetId="8" hidden="1">#REF!</definedName>
    <definedName name="Ordem" localSheetId="6" hidden="1">#REF!</definedName>
    <definedName name="Ordem" localSheetId="11" hidden="1">#REF!</definedName>
    <definedName name="Ordem" hidden="1">#REF!</definedName>
    <definedName name="Origem" localSheetId="5" hidden="1">#REF!</definedName>
    <definedName name="Origem" localSheetId="8" hidden="1">#REF!</definedName>
    <definedName name="Origem" localSheetId="6" hidden="1">#REF!</definedName>
    <definedName name="Origem" localSheetId="11" hidden="1">#REF!</definedName>
    <definedName name="Origem" hidden="1">#REF!</definedName>
    <definedName name="outra" localSheetId="5" hidden="1">#REF!</definedName>
    <definedName name="outra" localSheetId="8" hidden="1">#REF!</definedName>
    <definedName name="outra" localSheetId="6" hidden="1">#REF!</definedName>
    <definedName name="outra" localSheetId="11" hidden="1">#REF!</definedName>
    <definedName name="outra" hidden="1">#REF!</definedName>
    <definedName name="Plan1" localSheetId="5" hidden="1">#REF!</definedName>
    <definedName name="Plan1" localSheetId="8" hidden="1">#REF!</definedName>
    <definedName name="Plan1" localSheetId="6" hidden="1">#REF!</definedName>
    <definedName name="Plan1" localSheetId="11" hidden="1">#REF!</definedName>
    <definedName name="Plan1" hidden="1">#REF!</definedName>
    <definedName name="PLANILHA" localSheetId="14" hidden="1">{#N/A,#N/A,TRUE,"Plan1"}</definedName>
    <definedName name="PLANILHA" localSheetId="13" hidden="1">{#N/A,#N/A,TRUE,"Plan1"}</definedName>
    <definedName name="PLANILHA" localSheetId="5" hidden="1">{#N/A,#N/A,TRUE,"Plan1"}</definedName>
    <definedName name="PLANILHA" localSheetId="9" hidden="1">{#N/A,#N/A,TRUE,"Plan1"}</definedName>
    <definedName name="PLANILHA" localSheetId="8" hidden="1">{#N/A,#N/A,TRUE,"Plan1"}</definedName>
    <definedName name="PLANILHA" localSheetId="15" hidden="1">{#N/A,#N/A,TRUE,"Plan1"}</definedName>
    <definedName name="PLANILHA" localSheetId="6" hidden="1">{#N/A,#N/A,TRUE,"Plan1"}</definedName>
    <definedName name="PLANILHA" localSheetId="12" hidden="1">{#N/A,#N/A,TRUE,"Plan1"}</definedName>
    <definedName name="PLANILHA" localSheetId="11" hidden="1">{#N/A,#N/A,TRUE,"Plan1"}</definedName>
    <definedName name="PLANILHA" hidden="1">{#N/A,#N/A,TRUE,"Plan1"}</definedName>
    <definedName name="popopopo" localSheetId="14" hidden="1">{#N/A,#N/A,FALSE,"MO (2)"}</definedName>
    <definedName name="popopopo" localSheetId="13" hidden="1">{#N/A,#N/A,FALSE,"MO (2)"}</definedName>
    <definedName name="popopopo" localSheetId="5" hidden="1">{#N/A,#N/A,FALSE,"MO (2)"}</definedName>
    <definedName name="popopopo" localSheetId="9" hidden="1">{#N/A,#N/A,FALSE,"MO (2)"}</definedName>
    <definedName name="popopopo" localSheetId="8" hidden="1">{#N/A,#N/A,FALSE,"MO (2)"}</definedName>
    <definedName name="popopopo" localSheetId="15" hidden="1">{#N/A,#N/A,FALSE,"MO (2)"}</definedName>
    <definedName name="popopopo" localSheetId="6" hidden="1">{#N/A,#N/A,FALSE,"MO (2)"}</definedName>
    <definedName name="popopopo" localSheetId="12" hidden="1">{#N/A,#N/A,FALSE,"MO (2)"}</definedName>
    <definedName name="popopopo" localSheetId="11" hidden="1">{#N/A,#N/A,FALSE,"MO (2)"}</definedName>
    <definedName name="popopopo" hidden="1">{#N/A,#N/A,FALSE,"MO (2)"}</definedName>
    <definedName name="Posição" localSheetId="5" hidden="1">#REF!</definedName>
    <definedName name="Posição" localSheetId="8" hidden="1">#REF!</definedName>
    <definedName name="Posição" localSheetId="6" hidden="1">#REF!</definedName>
    <definedName name="Posição" localSheetId="11" hidden="1">#REF!</definedName>
    <definedName name="Posição" hidden="1">#REF!</definedName>
    <definedName name="PPOII" localSheetId="14" hidden="1">{#N/A,#N/A,TRUE,"Serviços"}</definedName>
    <definedName name="PPOII" localSheetId="13" hidden="1">{#N/A,#N/A,TRUE,"Serviços"}</definedName>
    <definedName name="PPOII" localSheetId="5" hidden="1">{#N/A,#N/A,TRUE,"Serviços"}</definedName>
    <definedName name="PPOII" localSheetId="9" hidden="1">{#N/A,#N/A,TRUE,"Serviços"}</definedName>
    <definedName name="PPOII" localSheetId="8" hidden="1">{#N/A,#N/A,TRUE,"Serviços"}</definedName>
    <definedName name="PPOII" localSheetId="15" hidden="1">{#N/A,#N/A,TRUE,"Serviços"}</definedName>
    <definedName name="PPOII" localSheetId="6" hidden="1">{#N/A,#N/A,TRUE,"Serviços"}</definedName>
    <definedName name="PPOII" localSheetId="12" hidden="1">{#N/A,#N/A,TRUE,"Serviços"}</definedName>
    <definedName name="PPOII" localSheetId="11" hidden="1">{#N/A,#N/A,TRUE,"Serviços"}</definedName>
    <definedName name="PPOII" hidden="1">{#N/A,#N/A,TRUE,"Serviços"}</definedName>
    <definedName name="Prd" hidden="1">#N/A</definedName>
    <definedName name="PrdAux" hidden="1">#N/A</definedName>
    <definedName name="PROD_1" localSheetId="14" hidden="1">{#N/A,#N/A,TRUE,"Serviços"}</definedName>
    <definedName name="PROD_1" localSheetId="13" hidden="1">{#N/A,#N/A,TRUE,"Serviços"}</definedName>
    <definedName name="PROD_1" localSheetId="5" hidden="1">{#N/A,#N/A,TRUE,"Serviços"}</definedName>
    <definedName name="PROD_1" localSheetId="9" hidden="1">{#N/A,#N/A,TRUE,"Serviços"}</definedName>
    <definedName name="PROD_1" localSheetId="8" hidden="1">{#N/A,#N/A,TRUE,"Serviços"}</definedName>
    <definedName name="PROD_1" localSheetId="15" hidden="1">{#N/A,#N/A,TRUE,"Serviços"}</definedName>
    <definedName name="PROD_1" localSheetId="6" hidden="1">{#N/A,#N/A,TRUE,"Serviços"}</definedName>
    <definedName name="PROD_1" localSheetId="12" hidden="1">{#N/A,#N/A,TRUE,"Serviços"}</definedName>
    <definedName name="PROD_1" localSheetId="11" hidden="1">{#N/A,#N/A,TRUE,"Serviços"}</definedName>
    <definedName name="PROD_1" hidden="1">{#N/A,#N/A,TRUE,"Serviços"}</definedName>
    <definedName name="Pto" hidden="1">ROUND([6]Planilha!$D1*[6]Planilha!$E1,2)</definedName>
    <definedName name="Q" localSheetId="5" hidden="1">#REF!</definedName>
    <definedName name="Q" localSheetId="8" hidden="1">#REF!</definedName>
    <definedName name="Q" localSheetId="6" hidden="1">#REF!</definedName>
    <definedName name="Q" localSheetId="11" hidden="1">#REF!</definedName>
    <definedName name="Q" hidden="1">#REF!</definedName>
    <definedName name="QD" localSheetId="5" hidden="1">#REF!</definedName>
    <definedName name="QD" localSheetId="8" hidden="1">#REF!</definedName>
    <definedName name="QD" localSheetId="6" hidden="1">#REF!</definedName>
    <definedName name="QD" localSheetId="11" hidden="1">#REF!</definedName>
    <definedName name="QD" hidden="1">#REF!</definedName>
    <definedName name="qq" localSheetId="5" hidden="1">#REF!</definedName>
    <definedName name="qq" localSheetId="8" hidden="1">#REF!</definedName>
    <definedName name="qq" localSheetId="6" hidden="1">#REF!</definedName>
    <definedName name="qq" localSheetId="11" hidden="1">#REF!</definedName>
    <definedName name="qq" hidden="1">#REF!</definedName>
    <definedName name="qqq" localSheetId="5" hidden="1">#REF!</definedName>
    <definedName name="qqq" localSheetId="8" hidden="1">#REF!</definedName>
    <definedName name="qqq" localSheetId="6" hidden="1">#REF!</definedName>
    <definedName name="qqq" localSheetId="11" hidden="1">#REF!</definedName>
    <definedName name="qqq" hidden="1">#REF!</definedName>
    <definedName name="qqqq" localSheetId="5" hidden="1">#REF!</definedName>
    <definedName name="qqqq" localSheetId="8" hidden="1">#REF!</definedName>
    <definedName name="qqqq" localSheetId="6" hidden="1">#REF!</definedName>
    <definedName name="qqqq" localSheetId="11" hidden="1">#REF!</definedName>
    <definedName name="qqqq" hidden="1">#REF!</definedName>
    <definedName name="qqqqq" localSheetId="14" hidden="1">{#N/A,#N/A,FALSE,"MO (2)"}</definedName>
    <definedName name="qqqqq" localSheetId="13" hidden="1">{#N/A,#N/A,FALSE,"MO (2)"}</definedName>
    <definedName name="qqqqq" localSheetId="5" hidden="1">{#N/A,#N/A,FALSE,"MO (2)"}</definedName>
    <definedName name="qqqqq" localSheetId="9" hidden="1">{#N/A,#N/A,FALSE,"MO (2)"}</definedName>
    <definedName name="qqqqq" localSheetId="8" hidden="1">{#N/A,#N/A,FALSE,"MO (2)"}</definedName>
    <definedName name="qqqqq" localSheetId="15" hidden="1">{#N/A,#N/A,FALSE,"MO (2)"}</definedName>
    <definedName name="qqqqq" localSheetId="6" hidden="1">{#N/A,#N/A,FALSE,"MO (2)"}</definedName>
    <definedName name="qqqqq" localSheetId="12" hidden="1">{#N/A,#N/A,FALSE,"MO (2)"}</definedName>
    <definedName name="qqqqq" localSheetId="11" hidden="1">{#N/A,#N/A,FALSE,"MO (2)"}</definedName>
    <definedName name="qqqqq" hidden="1">{#N/A,#N/A,FALSE,"MO (2)"}</definedName>
    <definedName name="QTD" localSheetId="5" hidden="1">#REF!</definedName>
    <definedName name="QTD" localSheetId="8" hidden="1">#REF!</definedName>
    <definedName name="QTD" localSheetId="6" hidden="1">#REF!</definedName>
    <definedName name="QTD" localSheetId="11" hidden="1">#REF!</definedName>
    <definedName name="QTD" hidden="1">#REF!</definedName>
    <definedName name="QtEq" localSheetId="5" hidden="1">#REF!</definedName>
    <definedName name="QtEq" localSheetId="8" hidden="1">#REF!</definedName>
    <definedName name="QtEq" localSheetId="6" hidden="1">#REF!</definedName>
    <definedName name="QtEq" localSheetId="11" hidden="1">#REF!</definedName>
    <definedName name="QtEq" hidden="1">#REF!</definedName>
    <definedName name="QtMo" localSheetId="5" hidden="1">#REF!</definedName>
    <definedName name="QtMo" localSheetId="8" hidden="1">#REF!</definedName>
    <definedName name="QtMo" localSheetId="6" hidden="1">#REF!</definedName>
    <definedName name="QtMo" localSheetId="11" hidden="1">#REF!</definedName>
    <definedName name="QtMo" hidden="1">#REF!</definedName>
    <definedName name="QtMp" localSheetId="5" hidden="1">#REF!</definedName>
    <definedName name="QtMp" localSheetId="8" hidden="1">#REF!</definedName>
    <definedName name="QtMp" localSheetId="6" hidden="1">#REF!</definedName>
    <definedName name="QtMp" localSheetId="11" hidden="1">#REF!</definedName>
    <definedName name="QtMp" hidden="1">#REF!</definedName>
    <definedName name="QtTr" localSheetId="5" hidden="1">#REF!</definedName>
    <definedName name="QtTr" localSheetId="8" hidden="1">#REF!</definedName>
    <definedName name="QtTr" localSheetId="6" hidden="1">#REF!</definedName>
    <definedName name="QtTr" localSheetId="11" hidden="1">#REF!</definedName>
    <definedName name="QtTr" hidden="1">#REF!</definedName>
    <definedName name="que" localSheetId="14" hidden="1">{#N/A,#N/A,FALSE,"MO (2)"}</definedName>
    <definedName name="que" localSheetId="13" hidden="1">{#N/A,#N/A,FALSE,"MO (2)"}</definedName>
    <definedName name="que" localSheetId="5" hidden="1">{#N/A,#N/A,FALSE,"MO (2)"}</definedName>
    <definedName name="que" localSheetId="9" hidden="1">{#N/A,#N/A,FALSE,"MO (2)"}</definedName>
    <definedName name="que" localSheetId="8" hidden="1">{#N/A,#N/A,FALSE,"MO (2)"}</definedName>
    <definedName name="que" localSheetId="15" hidden="1">{#N/A,#N/A,FALSE,"MO (2)"}</definedName>
    <definedName name="que" localSheetId="6" hidden="1">{#N/A,#N/A,FALSE,"MO (2)"}</definedName>
    <definedName name="que" localSheetId="12" hidden="1">{#N/A,#N/A,FALSE,"MO (2)"}</definedName>
    <definedName name="que" localSheetId="11" hidden="1">{#N/A,#N/A,FALSE,"MO (2)"}</definedName>
    <definedName name="que" hidden="1">{#N/A,#N/A,FALSE,"MO (2)"}</definedName>
    <definedName name="REL" localSheetId="14" hidden="1">{#N/A,#N/A,TRUE,"Serviços"}</definedName>
    <definedName name="REL" localSheetId="13" hidden="1">{#N/A,#N/A,TRUE,"Serviços"}</definedName>
    <definedName name="REL" localSheetId="5" hidden="1">{#N/A,#N/A,TRUE,"Serviços"}</definedName>
    <definedName name="REL" localSheetId="9" hidden="1">{#N/A,#N/A,TRUE,"Serviços"}</definedName>
    <definedName name="REL" localSheetId="8" hidden="1">{#N/A,#N/A,TRUE,"Serviços"}</definedName>
    <definedName name="REL" localSheetId="15" hidden="1">{#N/A,#N/A,TRUE,"Serviços"}</definedName>
    <definedName name="REL" localSheetId="6" hidden="1">{#N/A,#N/A,TRUE,"Serviços"}</definedName>
    <definedName name="REL" localSheetId="12" hidden="1">{#N/A,#N/A,TRUE,"Serviços"}</definedName>
    <definedName name="REL" localSheetId="11" hidden="1">{#N/A,#N/A,TRUE,"Serviços"}</definedName>
    <definedName name="REL" hidden="1">{#N/A,#N/A,TRUE,"Serviços"}</definedName>
    <definedName name="Relat" localSheetId="5" hidden="1">#REF!</definedName>
    <definedName name="Relat" localSheetId="8" hidden="1">#REF!</definedName>
    <definedName name="Relat" localSheetId="6" hidden="1">#REF!</definedName>
    <definedName name="Relat" localSheetId="11" hidden="1">#REF!</definedName>
    <definedName name="Relat" hidden="1">#REF!</definedName>
    <definedName name="res" localSheetId="14" hidden="1">{#N/A,#N/A,FALSE,"MO (2)"}</definedName>
    <definedName name="res" localSheetId="13" hidden="1">{#N/A,#N/A,FALSE,"MO (2)"}</definedName>
    <definedName name="res" localSheetId="5" hidden="1">{#N/A,#N/A,FALSE,"MO (2)"}</definedName>
    <definedName name="res" localSheetId="9" hidden="1">{#N/A,#N/A,FALSE,"MO (2)"}</definedName>
    <definedName name="res" localSheetId="8" hidden="1">{#N/A,#N/A,FALSE,"MO (2)"}</definedName>
    <definedName name="res" localSheetId="15" hidden="1">{#N/A,#N/A,FALSE,"MO (2)"}</definedName>
    <definedName name="res" localSheetId="6" hidden="1">{#N/A,#N/A,FALSE,"MO (2)"}</definedName>
    <definedName name="res" localSheetId="12" hidden="1">{#N/A,#N/A,FALSE,"MO (2)"}</definedName>
    <definedName name="res" localSheetId="11" hidden="1">{#N/A,#N/A,FALSE,"MO (2)"}</definedName>
    <definedName name="res" hidden="1">{#N/A,#N/A,FALSE,"MO (2)"}</definedName>
    <definedName name="resu" localSheetId="14" hidden="1">{#N/A,#N/A,FALSE,"MO (2)"}</definedName>
    <definedName name="resu" localSheetId="13" hidden="1">{#N/A,#N/A,FALSE,"MO (2)"}</definedName>
    <definedName name="resu" localSheetId="5" hidden="1">{#N/A,#N/A,FALSE,"MO (2)"}</definedName>
    <definedName name="resu" localSheetId="9" hidden="1">{#N/A,#N/A,FALSE,"MO (2)"}</definedName>
    <definedName name="resu" localSheetId="8" hidden="1">{#N/A,#N/A,FALSE,"MO (2)"}</definedName>
    <definedName name="resu" localSheetId="15" hidden="1">{#N/A,#N/A,FALSE,"MO (2)"}</definedName>
    <definedName name="resu" localSheetId="6" hidden="1">{#N/A,#N/A,FALSE,"MO (2)"}</definedName>
    <definedName name="resu" localSheetId="12" hidden="1">{#N/A,#N/A,FALSE,"MO (2)"}</definedName>
    <definedName name="resu" localSheetId="11" hidden="1">{#N/A,#N/A,FALSE,"MO (2)"}</definedName>
    <definedName name="resu" hidden="1">{#N/A,#N/A,FALSE,"MO (2)"}</definedName>
    <definedName name="resumo" localSheetId="14" hidden="1">{#N/A,#N/A,TRUE,"Plan1"}</definedName>
    <definedName name="resumo" localSheetId="13" hidden="1">{#N/A,#N/A,TRUE,"Plan1"}</definedName>
    <definedName name="resumo" localSheetId="5" hidden="1">{#N/A,#N/A,TRUE,"Plan1"}</definedName>
    <definedName name="resumo" localSheetId="9" hidden="1">{#N/A,#N/A,TRUE,"Plan1"}</definedName>
    <definedName name="resumo" localSheetId="8" hidden="1">{#N/A,#N/A,TRUE,"Plan1"}</definedName>
    <definedName name="resumo" localSheetId="15" hidden="1">{#N/A,#N/A,TRUE,"Plan1"}</definedName>
    <definedName name="resumo" localSheetId="6" hidden="1">{#N/A,#N/A,TRUE,"Plan1"}</definedName>
    <definedName name="resumo" localSheetId="12" hidden="1">{#N/A,#N/A,TRUE,"Plan1"}</definedName>
    <definedName name="resumo" localSheetId="11" hidden="1">{#N/A,#N/A,TRUE,"Plan1"}</definedName>
    <definedName name="resumo" hidden="1">{#N/A,#N/A,TRUE,"Plan1"}</definedName>
    <definedName name="resumoii" localSheetId="14" hidden="1">{#N/A,#N/A,FALSE,"MO (2)"}</definedName>
    <definedName name="resumoii" localSheetId="13" hidden="1">{#N/A,#N/A,FALSE,"MO (2)"}</definedName>
    <definedName name="resumoii" localSheetId="5" hidden="1">{#N/A,#N/A,FALSE,"MO (2)"}</definedName>
    <definedName name="resumoii" localSheetId="9" hidden="1">{#N/A,#N/A,FALSE,"MO (2)"}</definedName>
    <definedName name="resumoii" localSheetId="8" hidden="1">{#N/A,#N/A,FALSE,"MO (2)"}</definedName>
    <definedName name="resumoii" localSheetId="15" hidden="1">{#N/A,#N/A,FALSE,"MO (2)"}</definedName>
    <definedName name="resumoii" localSheetId="6" hidden="1">{#N/A,#N/A,FALSE,"MO (2)"}</definedName>
    <definedName name="resumoii" localSheetId="12" hidden="1">{#N/A,#N/A,FALSE,"MO (2)"}</definedName>
    <definedName name="resumoii" localSheetId="11" hidden="1">{#N/A,#N/A,FALSE,"MO (2)"}</definedName>
    <definedName name="resumoii" hidden="1">{#N/A,#N/A,FALSE,"MO (2)"}</definedName>
    <definedName name="resumou" localSheetId="14" hidden="1">{#N/A,#N/A,TRUE,"Plan1"}</definedName>
    <definedName name="resumou" localSheetId="13" hidden="1">{#N/A,#N/A,TRUE,"Plan1"}</definedName>
    <definedName name="resumou" localSheetId="5" hidden="1">{#N/A,#N/A,TRUE,"Plan1"}</definedName>
    <definedName name="resumou" localSheetId="9" hidden="1">{#N/A,#N/A,TRUE,"Plan1"}</definedName>
    <definedName name="resumou" localSheetId="8" hidden="1">{#N/A,#N/A,TRUE,"Plan1"}</definedName>
    <definedName name="resumou" localSheetId="15" hidden="1">{#N/A,#N/A,TRUE,"Plan1"}</definedName>
    <definedName name="resumou" localSheetId="6" hidden="1">{#N/A,#N/A,TRUE,"Plan1"}</definedName>
    <definedName name="resumou" localSheetId="12" hidden="1">{#N/A,#N/A,TRUE,"Plan1"}</definedName>
    <definedName name="resumou" localSheetId="11" hidden="1">{#N/A,#N/A,TRUE,"Plan1"}</definedName>
    <definedName name="resumou" hidden="1">{#N/A,#N/A,TRUE,"Plan1"}</definedName>
    <definedName name="resumou_1" localSheetId="14" hidden="1">{#N/A,#N/A,TRUE,"Plan1"}</definedName>
    <definedName name="resumou_1" localSheetId="13" hidden="1">{#N/A,#N/A,TRUE,"Plan1"}</definedName>
    <definedName name="resumou_1" localSheetId="5" hidden="1">{#N/A,#N/A,TRUE,"Plan1"}</definedName>
    <definedName name="resumou_1" localSheetId="9" hidden="1">{#N/A,#N/A,TRUE,"Plan1"}</definedName>
    <definedName name="resumou_1" localSheetId="8" hidden="1">{#N/A,#N/A,TRUE,"Plan1"}</definedName>
    <definedName name="resumou_1" localSheetId="15" hidden="1">{#N/A,#N/A,TRUE,"Plan1"}</definedName>
    <definedName name="resumou_1" localSheetId="6" hidden="1">{#N/A,#N/A,TRUE,"Plan1"}</definedName>
    <definedName name="resumou_1" localSheetId="12" hidden="1">{#N/A,#N/A,TRUE,"Plan1"}</definedName>
    <definedName name="resumou_1" localSheetId="11" hidden="1">{#N/A,#N/A,TRUE,"Plan1"}</definedName>
    <definedName name="resumou_1" hidden="1">{#N/A,#N/A,TRUE,"Plan1"}</definedName>
    <definedName name="rr" localSheetId="14" hidden="1">{#N/A,#N/A,TRUE,"Serviços"}</definedName>
    <definedName name="rr" localSheetId="13" hidden="1">{#N/A,#N/A,TRUE,"Serviços"}</definedName>
    <definedName name="rr" localSheetId="5" hidden="1">{#N/A,#N/A,TRUE,"Serviços"}</definedName>
    <definedName name="rr" localSheetId="9" hidden="1">{#N/A,#N/A,TRUE,"Serviços"}</definedName>
    <definedName name="rr" localSheetId="8" hidden="1">{#N/A,#N/A,TRUE,"Serviços"}</definedName>
    <definedName name="rr" localSheetId="15" hidden="1">{#N/A,#N/A,TRUE,"Serviços"}</definedName>
    <definedName name="rr" localSheetId="6" hidden="1">{#N/A,#N/A,TRUE,"Serviços"}</definedName>
    <definedName name="rr" localSheetId="12" hidden="1">{#N/A,#N/A,TRUE,"Serviços"}</definedName>
    <definedName name="rr" localSheetId="11" hidden="1">{#N/A,#N/A,TRUE,"Serviços"}</definedName>
    <definedName name="rr" hidden="1">{#N/A,#N/A,TRUE,"Serviços"}</definedName>
    <definedName name="rrff" localSheetId="14" hidden="1">{#N/A,#N/A,TRUE,"Serviços"}</definedName>
    <definedName name="rrff" localSheetId="13" hidden="1">{#N/A,#N/A,TRUE,"Serviços"}</definedName>
    <definedName name="rrff" localSheetId="5" hidden="1">{#N/A,#N/A,TRUE,"Serviços"}</definedName>
    <definedName name="rrff" localSheetId="9" hidden="1">{#N/A,#N/A,TRUE,"Serviços"}</definedName>
    <definedName name="rrff" localSheetId="8" hidden="1">{#N/A,#N/A,TRUE,"Serviços"}</definedName>
    <definedName name="rrff" localSheetId="15" hidden="1">{#N/A,#N/A,TRUE,"Serviços"}</definedName>
    <definedName name="rrff" localSheetId="6" hidden="1">{#N/A,#N/A,TRUE,"Serviços"}</definedName>
    <definedName name="rrff" localSheetId="12" hidden="1">{#N/A,#N/A,TRUE,"Serviços"}</definedName>
    <definedName name="rrff" localSheetId="11" hidden="1">{#N/A,#N/A,TRUE,"Serviços"}</definedName>
    <definedName name="rrff" hidden="1">{#N/A,#N/A,TRUE,"Serviços"}</definedName>
    <definedName name="saasa" localSheetId="14" hidden="1">{#N/A,#N/A,FALSE,"MO (2)"}</definedName>
    <definedName name="saasa" localSheetId="13" hidden="1">{#N/A,#N/A,FALSE,"MO (2)"}</definedName>
    <definedName name="saasa" localSheetId="5" hidden="1">{#N/A,#N/A,FALSE,"MO (2)"}</definedName>
    <definedName name="saasa" localSheetId="9" hidden="1">{#N/A,#N/A,FALSE,"MO (2)"}</definedName>
    <definedName name="saasa" localSheetId="8" hidden="1">{#N/A,#N/A,FALSE,"MO (2)"}</definedName>
    <definedName name="saasa" localSheetId="15" hidden="1">{#N/A,#N/A,FALSE,"MO (2)"}</definedName>
    <definedName name="saasa" localSheetId="6" hidden="1">{#N/A,#N/A,FALSE,"MO (2)"}</definedName>
    <definedName name="saasa" localSheetId="12" hidden="1">{#N/A,#N/A,FALSE,"MO (2)"}</definedName>
    <definedName name="saasa" localSheetId="11" hidden="1">{#N/A,#N/A,FALSE,"MO (2)"}</definedName>
    <definedName name="saasa" hidden="1">{#N/A,#N/A,FALSE,"MO (2)"}</definedName>
    <definedName name="SADADWE" localSheetId="14" hidden="1">{#N/A,#N/A,FALSE,"MO (2)"}</definedName>
    <definedName name="SADADWE" localSheetId="13" hidden="1">{#N/A,#N/A,FALSE,"MO (2)"}</definedName>
    <definedName name="SADADWE" localSheetId="5" hidden="1">{#N/A,#N/A,FALSE,"MO (2)"}</definedName>
    <definedName name="SADADWE" localSheetId="9" hidden="1">{#N/A,#N/A,FALSE,"MO (2)"}</definedName>
    <definedName name="SADADWE" localSheetId="8" hidden="1">{#N/A,#N/A,FALSE,"MO (2)"}</definedName>
    <definedName name="SADADWE" localSheetId="15" hidden="1">{#N/A,#N/A,FALSE,"MO (2)"}</definedName>
    <definedName name="SADADWE" localSheetId="6" hidden="1">{#N/A,#N/A,FALSE,"MO (2)"}</definedName>
    <definedName name="SADADWE" localSheetId="12" hidden="1">{#N/A,#N/A,FALSE,"MO (2)"}</definedName>
    <definedName name="SADADWE" localSheetId="11" hidden="1">{#N/A,#N/A,FALSE,"MO (2)"}</definedName>
    <definedName name="SADADWE" hidden="1">{#N/A,#N/A,FALSE,"MO (2)"}</definedName>
    <definedName name="salete" localSheetId="14" hidden="1">{#N/A,#N/A,FALSE,"MO (2)"}</definedName>
    <definedName name="salete" localSheetId="13" hidden="1">{#N/A,#N/A,FALSE,"MO (2)"}</definedName>
    <definedName name="salete" localSheetId="5" hidden="1">{#N/A,#N/A,FALSE,"MO (2)"}</definedName>
    <definedName name="salete" localSheetId="9" hidden="1">{#N/A,#N/A,FALSE,"MO (2)"}</definedName>
    <definedName name="salete" localSheetId="8" hidden="1">{#N/A,#N/A,FALSE,"MO (2)"}</definedName>
    <definedName name="salete" localSheetId="15" hidden="1">{#N/A,#N/A,FALSE,"MO (2)"}</definedName>
    <definedName name="salete" localSheetId="6" hidden="1">{#N/A,#N/A,FALSE,"MO (2)"}</definedName>
    <definedName name="salete" localSheetId="12" hidden="1">{#N/A,#N/A,FALSE,"MO (2)"}</definedName>
    <definedName name="salete" localSheetId="11" hidden="1">{#N/A,#N/A,FALSE,"MO (2)"}</definedName>
    <definedName name="salete" hidden="1">{#N/A,#N/A,FALSE,"MO (2)"}</definedName>
    <definedName name="salete.com" localSheetId="14" hidden="1">{#N/A,#N/A,FALSE,"MO (2)"}</definedName>
    <definedName name="salete.com" localSheetId="13" hidden="1">{#N/A,#N/A,FALSE,"MO (2)"}</definedName>
    <definedName name="salete.com" localSheetId="5" hidden="1">{#N/A,#N/A,FALSE,"MO (2)"}</definedName>
    <definedName name="salete.com" localSheetId="9" hidden="1">{#N/A,#N/A,FALSE,"MO (2)"}</definedName>
    <definedName name="salete.com" localSheetId="8" hidden="1">{#N/A,#N/A,FALSE,"MO (2)"}</definedName>
    <definedName name="salete.com" localSheetId="15" hidden="1">{#N/A,#N/A,FALSE,"MO (2)"}</definedName>
    <definedName name="salete.com" localSheetId="6" hidden="1">{#N/A,#N/A,FALSE,"MO (2)"}</definedName>
    <definedName name="salete.com" localSheetId="12" hidden="1">{#N/A,#N/A,FALSE,"MO (2)"}</definedName>
    <definedName name="salete.com" localSheetId="11" hidden="1">{#N/A,#N/A,FALSE,"MO (2)"}</definedName>
    <definedName name="salete.com" hidden="1">{#N/A,#N/A,FALSE,"MO (2)"}</definedName>
    <definedName name="SASA" localSheetId="14" hidden="1">{#N/A,#N/A,FALSE,"MO (2)"}</definedName>
    <definedName name="SASA" localSheetId="13" hidden="1">{#N/A,#N/A,FALSE,"MO (2)"}</definedName>
    <definedName name="SASA" localSheetId="5" hidden="1">{#N/A,#N/A,FALSE,"MO (2)"}</definedName>
    <definedName name="SASA" localSheetId="9" hidden="1">{#N/A,#N/A,FALSE,"MO (2)"}</definedName>
    <definedName name="SASA" localSheetId="8" hidden="1">{#N/A,#N/A,FALSE,"MO (2)"}</definedName>
    <definedName name="SASA" localSheetId="15" hidden="1">{#N/A,#N/A,FALSE,"MO (2)"}</definedName>
    <definedName name="SASA" localSheetId="6" hidden="1">{#N/A,#N/A,FALSE,"MO (2)"}</definedName>
    <definedName name="SASA" localSheetId="12" hidden="1">{#N/A,#N/A,FALSE,"MO (2)"}</definedName>
    <definedName name="SASA" localSheetId="11" hidden="1">{#N/A,#N/A,FALSE,"MO (2)"}</definedName>
    <definedName name="SASA" hidden="1">{#N/A,#N/A,FALSE,"MO (2)"}</definedName>
    <definedName name="sasa.com" localSheetId="14" hidden="1">{#N/A,#N/A,FALSE,"MO (2)"}</definedName>
    <definedName name="sasa.com" localSheetId="13" hidden="1">{#N/A,#N/A,FALSE,"MO (2)"}</definedName>
    <definedName name="sasa.com" localSheetId="5" hidden="1">{#N/A,#N/A,FALSE,"MO (2)"}</definedName>
    <definedName name="sasa.com" localSheetId="9" hidden="1">{#N/A,#N/A,FALSE,"MO (2)"}</definedName>
    <definedName name="sasa.com" localSheetId="8" hidden="1">{#N/A,#N/A,FALSE,"MO (2)"}</definedName>
    <definedName name="sasa.com" localSheetId="15" hidden="1">{#N/A,#N/A,FALSE,"MO (2)"}</definedName>
    <definedName name="sasa.com" localSheetId="6" hidden="1">{#N/A,#N/A,FALSE,"MO (2)"}</definedName>
    <definedName name="sasa.com" localSheetId="12" hidden="1">{#N/A,#N/A,FALSE,"MO (2)"}</definedName>
    <definedName name="sasa.com" localSheetId="11" hidden="1">{#N/A,#N/A,FALSE,"MO (2)"}</definedName>
    <definedName name="sasa.com" hidden="1">{#N/A,#N/A,FALSE,"MO (2)"}</definedName>
    <definedName name="sasaasa" localSheetId="14" hidden="1">{#N/A,#N/A,FALSE,"MO (2)"}</definedName>
    <definedName name="sasaasa" localSheetId="13" hidden="1">{#N/A,#N/A,FALSE,"MO (2)"}</definedName>
    <definedName name="sasaasa" localSheetId="5" hidden="1">{#N/A,#N/A,FALSE,"MO (2)"}</definedName>
    <definedName name="sasaasa" localSheetId="9" hidden="1">{#N/A,#N/A,FALSE,"MO (2)"}</definedName>
    <definedName name="sasaasa" localSheetId="8" hidden="1">{#N/A,#N/A,FALSE,"MO (2)"}</definedName>
    <definedName name="sasaasa" localSheetId="15" hidden="1">{#N/A,#N/A,FALSE,"MO (2)"}</definedName>
    <definedName name="sasaasa" localSheetId="6" hidden="1">{#N/A,#N/A,FALSE,"MO (2)"}</definedName>
    <definedName name="sasaasa" localSheetId="12" hidden="1">{#N/A,#N/A,FALSE,"MO (2)"}</definedName>
    <definedName name="sasaasa" localSheetId="11" hidden="1">{#N/A,#N/A,FALSE,"MO (2)"}</definedName>
    <definedName name="sasaasa" hidden="1">{#N/A,#N/A,FALSE,"MO (2)"}</definedName>
    <definedName name="SASADE" localSheetId="14" hidden="1">{#N/A,#N/A,FALSE,"MO (2)"}</definedName>
    <definedName name="SASADE" localSheetId="13" hidden="1">{#N/A,#N/A,FALSE,"MO (2)"}</definedName>
    <definedName name="SASADE" localSheetId="5" hidden="1">{#N/A,#N/A,FALSE,"MO (2)"}</definedName>
    <definedName name="SASADE" localSheetId="9" hidden="1">{#N/A,#N/A,FALSE,"MO (2)"}</definedName>
    <definedName name="SASADE" localSheetId="8" hidden="1">{#N/A,#N/A,FALSE,"MO (2)"}</definedName>
    <definedName name="SASADE" localSheetId="15" hidden="1">{#N/A,#N/A,FALSE,"MO (2)"}</definedName>
    <definedName name="SASADE" localSheetId="6" hidden="1">{#N/A,#N/A,FALSE,"MO (2)"}</definedName>
    <definedName name="SASADE" localSheetId="12" hidden="1">{#N/A,#N/A,FALSE,"MO (2)"}</definedName>
    <definedName name="SASADE" localSheetId="11" hidden="1">{#N/A,#N/A,FALSE,"MO (2)"}</definedName>
    <definedName name="SASADE" hidden="1">{#N/A,#N/A,FALSE,"MO (2)"}</definedName>
    <definedName name="SASASA" localSheetId="14" hidden="1">{#N/A,#N/A,FALSE,"MO (2)"}</definedName>
    <definedName name="SASASA" localSheetId="13" hidden="1">{#N/A,#N/A,FALSE,"MO (2)"}</definedName>
    <definedName name="SASASA" localSheetId="5" hidden="1">{#N/A,#N/A,FALSE,"MO (2)"}</definedName>
    <definedName name="SASASA" localSheetId="9" hidden="1">{#N/A,#N/A,FALSE,"MO (2)"}</definedName>
    <definedName name="SASASA" localSheetId="8" hidden="1">{#N/A,#N/A,FALSE,"MO (2)"}</definedName>
    <definedName name="SASASA" localSheetId="15" hidden="1">{#N/A,#N/A,FALSE,"MO (2)"}</definedName>
    <definedName name="SASASA" localSheetId="6" hidden="1">{#N/A,#N/A,FALSE,"MO (2)"}</definedName>
    <definedName name="SASASA" localSheetId="12" hidden="1">{#N/A,#N/A,FALSE,"MO (2)"}</definedName>
    <definedName name="SASASA" localSheetId="11" hidden="1">{#N/A,#N/A,FALSE,"MO (2)"}</definedName>
    <definedName name="SASASA" hidden="1">{#N/A,#N/A,FALSE,"MO (2)"}</definedName>
    <definedName name="sdsdsds" localSheetId="14" hidden="1">{#N/A,#N/A,FALSE,"MO (2)"}</definedName>
    <definedName name="sdsdsds" localSheetId="13" hidden="1">{#N/A,#N/A,FALSE,"MO (2)"}</definedName>
    <definedName name="sdsdsds" localSheetId="5" hidden="1">{#N/A,#N/A,FALSE,"MO (2)"}</definedName>
    <definedName name="sdsdsds" localSheetId="9" hidden="1">{#N/A,#N/A,FALSE,"MO (2)"}</definedName>
    <definedName name="sdsdsds" localSheetId="8" hidden="1">{#N/A,#N/A,FALSE,"MO (2)"}</definedName>
    <definedName name="sdsdsds" localSheetId="15" hidden="1">{#N/A,#N/A,FALSE,"MO (2)"}</definedName>
    <definedName name="sdsdsds" localSheetId="6" hidden="1">{#N/A,#N/A,FALSE,"MO (2)"}</definedName>
    <definedName name="sdsdsds" localSheetId="12" hidden="1">{#N/A,#N/A,FALSE,"MO (2)"}</definedName>
    <definedName name="sdsdsds" localSheetId="11" hidden="1">{#N/A,#N/A,FALSE,"MO (2)"}</definedName>
    <definedName name="sdsdsds" hidden="1">{#N/A,#N/A,FALSE,"MO (2)"}</definedName>
    <definedName name="sdsdsdsx" localSheetId="14" hidden="1">{#N/A,#N/A,FALSE,"MO (2)"}</definedName>
    <definedName name="sdsdsdsx" localSheetId="13" hidden="1">{#N/A,#N/A,FALSE,"MO (2)"}</definedName>
    <definedName name="sdsdsdsx" localSheetId="5" hidden="1">{#N/A,#N/A,FALSE,"MO (2)"}</definedName>
    <definedName name="sdsdsdsx" localSheetId="9" hidden="1">{#N/A,#N/A,FALSE,"MO (2)"}</definedName>
    <definedName name="sdsdsdsx" localSheetId="8" hidden="1">{#N/A,#N/A,FALSE,"MO (2)"}</definedName>
    <definedName name="sdsdsdsx" localSheetId="15" hidden="1">{#N/A,#N/A,FALSE,"MO (2)"}</definedName>
    <definedName name="sdsdsdsx" localSheetId="6" hidden="1">{#N/A,#N/A,FALSE,"MO (2)"}</definedName>
    <definedName name="sdsdsdsx" localSheetId="12" hidden="1">{#N/A,#N/A,FALSE,"MO (2)"}</definedName>
    <definedName name="sdsdsdsx" localSheetId="11" hidden="1">{#N/A,#N/A,FALSE,"MO (2)"}</definedName>
    <definedName name="sdsdsdsx" hidden="1">{#N/A,#N/A,FALSE,"MO (2)"}</definedName>
    <definedName name="sencount" hidden="1">1</definedName>
    <definedName name="SETEMBRO" localSheetId="14" hidden="1">{#N/A,#N/A,TRUE,"Serviços"}</definedName>
    <definedName name="SETEMBRO" localSheetId="13" hidden="1">{#N/A,#N/A,TRUE,"Serviços"}</definedName>
    <definedName name="SETEMBRO" localSheetId="5" hidden="1">{#N/A,#N/A,TRUE,"Serviços"}</definedName>
    <definedName name="SETEMBRO" localSheetId="9" hidden="1">{#N/A,#N/A,TRUE,"Serviços"}</definedName>
    <definedName name="SETEMBRO" localSheetId="8" hidden="1">{#N/A,#N/A,TRUE,"Serviços"}</definedName>
    <definedName name="SETEMBRO" localSheetId="15" hidden="1">{#N/A,#N/A,TRUE,"Serviços"}</definedName>
    <definedName name="SETEMBRO" localSheetId="6" hidden="1">{#N/A,#N/A,TRUE,"Serviços"}</definedName>
    <definedName name="SETEMBRO" localSheetId="12" hidden="1">{#N/A,#N/A,TRUE,"Serviços"}</definedName>
    <definedName name="SETEMBRO" localSheetId="11" hidden="1">{#N/A,#N/A,TRUE,"Serviços"}</definedName>
    <definedName name="SETEMBRO" hidden="1">{#N/A,#N/A,TRUE,"Serviços"}</definedName>
    <definedName name="SRV" localSheetId="5" hidden="1">#REF!</definedName>
    <definedName name="SRV" localSheetId="8" hidden="1">#REF!</definedName>
    <definedName name="SRV" localSheetId="6" hidden="1">#REF!</definedName>
    <definedName name="SRV" localSheetId="11" hidden="1">#REF!</definedName>
    <definedName name="SRV" hidden="1">#REF!</definedName>
    <definedName name="SS" localSheetId="14" hidden="1">{#N/A,#N/A,FALSE,"MO (2)"}</definedName>
    <definedName name="SS" localSheetId="13" hidden="1">{#N/A,#N/A,FALSE,"MO (2)"}</definedName>
    <definedName name="SS" localSheetId="5" hidden="1">{#N/A,#N/A,FALSE,"MO (2)"}</definedName>
    <definedName name="SS" localSheetId="9" hidden="1">{#N/A,#N/A,FALSE,"MO (2)"}</definedName>
    <definedName name="SS" localSheetId="8" hidden="1">{#N/A,#N/A,FALSE,"MO (2)"}</definedName>
    <definedName name="SS" localSheetId="15" hidden="1">{#N/A,#N/A,FALSE,"MO (2)"}</definedName>
    <definedName name="SS" localSheetId="6" hidden="1">{#N/A,#N/A,FALSE,"MO (2)"}</definedName>
    <definedName name="SS" localSheetId="12" hidden="1">{#N/A,#N/A,FALSE,"MO (2)"}</definedName>
    <definedName name="SS" localSheetId="11" hidden="1">{#N/A,#N/A,FALSE,"MO (2)"}</definedName>
    <definedName name="SS" hidden="1">{#N/A,#N/A,FALSE,"MO (2)"}</definedName>
    <definedName name="SSS" localSheetId="14" hidden="1">{#N/A,#N/A,FALSE,"MO (2)"}</definedName>
    <definedName name="SSS" localSheetId="13" hidden="1">{#N/A,#N/A,FALSE,"MO (2)"}</definedName>
    <definedName name="SSS" localSheetId="5" hidden="1">{#N/A,#N/A,FALSE,"MO (2)"}</definedName>
    <definedName name="SSS" localSheetId="9" hidden="1">{#N/A,#N/A,FALSE,"MO (2)"}</definedName>
    <definedName name="SSS" localSheetId="8" hidden="1">{#N/A,#N/A,FALSE,"MO (2)"}</definedName>
    <definedName name="SSS" localSheetId="15" hidden="1">{#N/A,#N/A,FALSE,"MO (2)"}</definedName>
    <definedName name="SSS" localSheetId="6" hidden="1">{#N/A,#N/A,FALSE,"MO (2)"}</definedName>
    <definedName name="SSS" localSheetId="12" hidden="1">{#N/A,#N/A,FALSE,"MO (2)"}</definedName>
    <definedName name="SSS" localSheetId="11" hidden="1">{#N/A,#N/A,FALSE,"MO (2)"}</definedName>
    <definedName name="SSS" hidden="1">{#N/A,#N/A,FALSE,"MO (2)"}</definedName>
    <definedName name="ssssss" localSheetId="14" hidden="1">{#N/A,#N/A,FALSE,"MO (2)"}</definedName>
    <definedName name="ssssss" localSheetId="13" hidden="1">{#N/A,#N/A,FALSE,"MO (2)"}</definedName>
    <definedName name="ssssss" localSheetId="5" hidden="1">{#N/A,#N/A,FALSE,"MO (2)"}</definedName>
    <definedName name="ssssss" localSheetId="9" hidden="1">{#N/A,#N/A,FALSE,"MO (2)"}</definedName>
    <definedName name="ssssss" localSheetId="8" hidden="1">{#N/A,#N/A,FALSE,"MO (2)"}</definedName>
    <definedName name="ssssss" localSheetId="15" hidden="1">{#N/A,#N/A,FALSE,"MO (2)"}</definedName>
    <definedName name="ssssss" localSheetId="6" hidden="1">{#N/A,#N/A,FALSE,"MO (2)"}</definedName>
    <definedName name="ssssss" localSheetId="12" hidden="1">{#N/A,#N/A,FALSE,"MO (2)"}</definedName>
    <definedName name="ssssss" localSheetId="11" hidden="1">{#N/A,#N/A,FALSE,"MO (2)"}</definedName>
    <definedName name="ssssss" hidden="1">{#N/A,#N/A,FALSE,"MO (2)"}</definedName>
    <definedName name="ssssssss" localSheetId="14" hidden="1">{#N/A,#N/A,FALSE,"MO (2)"}</definedName>
    <definedName name="ssssssss" localSheetId="13" hidden="1">{#N/A,#N/A,FALSE,"MO (2)"}</definedName>
    <definedName name="ssssssss" localSheetId="5" hidden="1">{#N/A,#N/A,FALSE,"MO (2)"}</definedName>
    <definedName name="ssssssss" localSheetId="9" hidden="1">{#N/A,#N/A,FALSE,"MO (2)"}</definedName>
    <definedName name="ssssssss" localSheetId="8" hidden="1">{#N/A,#N/A,FALSE,"MO (2)"}</definedName>
    <definedName name="ssssssss" localSheetId="15" hidden="1">{#N/A,#N/A,FALSE,"MO (2)"}</definedName>
    <definedName name="ssssssss" localSheetId="6" hidden="1">{#N/A,#N/A,FALSE,"MO (2)"}</definedName>
    <definedName name="ssssssss" localSheetId="12" hidden="1">{#N/A,#N/A,FALSE,"MO (2)"}</definedName>
    <definedName name="ssssssss" localSheetId="11" hidden="1">{#N/A,#N/A,FALSE,"MO (2)"}</definedName>
    <definedName name="ssssssss" hidden="1">{#N/A,#N/A,FALSE,"MO (2)"}</definedName>
    <definedName name="sssssssssssssssssssss" localSheetId="14" hidden="1">{#N/A,#N/A,TRUE,"Plan1"}</definedName>
    <definedName name="sssssssssssssssssssss" localSheetId="13" hidden="1">{#N/A,#N/A,TRUE,"Plan1"}</definedName>
    <definedName name="sssssssssssssssssssss" localSheetId="5" hidden="1">{#N/A,#N/A,TRUE,"Plan1"}</definedName>
    <definedName name="sssssssssssssssssssss" localSheetId="9" hidden="1">{#N/A,#N/A,TRUE,"Plan1"}</definedName>
    <definedName name="sssssssssssssssssssss" localSheetId="8" hidden="1">{#N/A,#N/A,TRUE,"Plan1"}</definedName>
    <definedName name="sssssssssssssssssssss" localSheetId="15" hidden="1">{#N/A,#N/A,TRUE,"Plan1"}</definedName>
    <definedName name="sssssssssssssssssssss" localSheetId="6" hidden="1">{#N/A,#N/A,TRUE,"Plan1"}</definedName>
    <definedName name="sssssssssssssssssssss" localSheetId="12" hidden="1">{#N/A,#N/A,TRUE,"Plan1"}</definedName>
    <definedName name="sssssssssssssssssssss" localSheetId="11" hidden="1">{#N/A,#N/A,TRUE,"Plan1"}</definedName>
    <definedName name="sssssssssssssssssssss" hidden="1">{#N/A,#N/A,TRUE,"Plan1"}</definedName>
    <definedName name="Tachas" localSheetId="14" hidden="1">{#N/A,#N/A,TRUE,"Plan1"}</definedName>
    <definedName name="Tachas" localSheetId="13" hidden="1">{#N/A,#N/A,TRUE,"Plan1"}</definedName>
    <definedName name="Tachas" localSheetId="5" hidden="1">{#N/A,#N/A,TRUE,"Plan1"}</definedName>
    <definedName name="Tachas" localSheetId="9" hidden="1">{#N/A,#N/A,TRUE,"Plan1"}</definedName>
    <definedName name="Tachas" localSheetId="8" hidden="1">{#N/A,#N/A,TRUE,"Plan1"}</definedName>
    <definedName name="Tachas" localSheetId="15" hidden="1">{#N/A,#N/A,TRUE,"Plan1"}</definedName>
    <definedName name="Tachas" localSheetId="6" hidden="1">{#N/A,#N/A,TRUE,"Plan1"}</definedName>
    <definedName name="Tachas" localSheetId="12" hidden="1">{#N/A,#N/A,TRUE,"Plan1"}</definedName>
    <definedName name="Tachas" localSheetId="11" hidden="1">{#N/A,#N/A,TRUE,"Plan1"}</definedName>
    <definedName name="Tachas" hidden="1">{#N/A,#N/A,TRUE,"Plan1"}</definedName>
    <definedName name="thiago" localSheetId="14" hidden="1">{#N/A,#N/A,FALSE,"MO (2)"}</definedName>
    <definedName name="thiago" localSheetId="13" hidden="1">{#N/A,#N/A,FALSE,"MO (2)"}</definedName>
    <definedName name="thiago" localSheetId="5" hidden="1">{#N/A,#N/A,FALSE,"MO (2)"}</definedName>
    <definedName name="thiago" localSheetId="9" hidden="1">{#N/A,#N/A,FALSE,"MO (2)"}</definedName>
    <definedName name="thiago" localSheetId="8" hidden="1">{#N/A,#N/A,FALSE,"MO (2)"}</definedName>
    <definedName name="thiago" localSheetId="15" hidden="1">{#N/A,#N/A,FALSE,"MO (2)"}</definedName>
    <definedName name="thiago" localSheetId="6" hidden="1">{#N/A,#N/A,FALSE,"MO (2)"}</definedName>
    <definedName name="thiago" localSheetId="12" hidden="1">{#N/A,#N/A,FALSE,"MO (2)"}</definedName>
    <definedName name="thiago" localSheetId="11" hidden="1">{#N/A,#N/A,FALSE,"MO (2)"}</definedName>
    <definedName name="thiago" hidden="1">{#N/A,#N/A,FALSE,"MO (2)"}</definedName>
    <definedName name="_xlnm.Print_Titles" localSheetId="3">HID.JAZIDA!$2:$5</definedName>
    <definedName name="TOT" localSheetId="5" hidden="1">#REF!</definedName>
    <definedName name="TOT" localSheetId="8" hidden="1">#REF!</definedName>
    <definedName name="TOT" localSheetId="6" hidden="1">#REF!</definedName>
    <definedName name="TOT" localSheetId="11" hidden="1">#REF!</definedName>
    <definedName name="TOT" hidden="1">#REF!</definedName>
    <definedName name="Transporte_Brita_TSD" localSheetId="14" hidden="1">{#N/A,#N/A,TRUE,"Plan1"}</definedName>
    <definedName name="Transporte_Brita_TSD" localSheetId="13" hidden="1">{#N/A,#N/A,TRUE,"Plan1"}</definedName>
    <definedName name="Transporte_Brita_TSD" localSheetId="5" hidden="1">{#N/A,#N/A,TRUE,"Plan1"}</definedName>
    <definedName name="Transporte_Brita_TSD" localSheetId="9" hidden="1">{#N/A,#N/A,TRUE,"Plan1"}</definedName>
    <definedName name="Transporte_Brita_TSD" localSheetId="8" hidden="1">{#N/A,#N/A,TRUE,"Plan1"}</definedName>
    <definedName name="Transporte_Brita_TSD" localSheetId="15" hidden="1">{#N/A,#N/A,TRUE,"Plan1"}</definedName>
    <definedName name="Transporte_Brita_TSD" localSheetId="6" hidden="1">{#N/A,#N/A,TRUE,"Plan1"}</definedName>
    <definedName name="Transporte_Brita_TSD" localSheetId="12" hidden="1">{#N/A,#N/A,TRUE,"Plan1"}</definedName>
    <definedName name="Transporte_Brita_TSD" localSheetId="11" hidden="1">{#N/A,#N/A,TRUE,"Plan1"}</definedName>
    <definedName name="Transporte_Brita_TSD" hidden="1">{#N/A,#N/A,TRUE,"Plan1"}</definedName>
    <definedName name="tttt" localSheetId="14" hidden="1">{#N/A,#N/A,FALSE,"MO (2)"}</definedName>
    <definedName name="tttt" localSheetId="13" hidden="1">{#N/A,#N/A,FALSE,"MO (2)"}</definedName>
    <definedName name="tttt" localSheetId="5" hidden="1">{#N/A,#N/A,FALSE,"MO (2)"}</definedName>
    <definedName name="tttt" localSheetId="9" hidden="1">{#N/A,#N/A,FALSE,"MO (2)"}</definedName>
    <definedName name="tttt" localSheetId="8" hidden="1">{#N/A,#N/A,FALSE,"MO (2)"}</definedName>
    <definedName name="tttt" localSheetId="15" hidden="1">{#N/A,#N/A,FALSE,"MO (2)"}</definedName>
    <definedName name="tttt" localSheetId="6" hidden="1">{#N/A,#N/A,FALSE,"MO (2)"}</definedName>
    <definedName name="tttt" localSheetId="12" hidden="1">{#N/A,#N/A,FALSE,"MO (2)"}</definedName>
    <definedName name="tttt" localSheetId="11" hidden="1">{#N/A,#N/A,FALSE,"MO (2)"}</definedName>
    <definedName name="tttt" hidden="1">{#N/A,#N/A,FALSE,"MO (2)"}</definedName>
    <definedName name="TYUIO" localSheetId="14" hidden="1">{#N/A,#N/A,TRUE,"Serviços"}</definedName>
    <definedName name="TYUIO" localSheetId="13" hidden="1">{#N/A,#N/A,TRUE,"Serviços"}</definedName>
    <definedName name="TYUIO" localSheetId="5" hidden="1">{#N/A,#N/A,TRUE,"Serviços"}</definedName>
    <definedName name="TYUIO" localSheetId="9" hidden="1">{#N/A,#N/A,TRUE,"Serviços"}</definedName>
    <definedName name="TYUIO" localSheetId="8" hidden="1">{#N/A,#N/A,TRUE,"Serviços"}</definedName>
    <definedName name="TYUIO" localSheetId="15" hidden="1">{#N/A,#N/A,TRUE,"Serviços"}</definedName>
    <definedName name="TYUIO" localSheetId="6" hidden="1">{#N/A,#N/A,TRUE,"Serviços"}</definedName>
    <definedName name="TYUIO" localSheetId="12" hidden="1">{#N/A,#N/A,TRUE,"Serviços"}</definedName>
    <definedName name="TYUIO" localSheetId="11" hidden="1">{#N/A,#N/A,TRUE,"Serviços"}</definedName>
    <definedName name="TYUIO" hidden="1">{#N/A,#N/A,TRUE,"Serviços"}</definedName>
    <definedName name="un" hidden="1">#N/A</definedName>
    <definedName name="UnidAux" hidden="1">#N/A</definedName>
    <definedName name="Usinagem" localSheetId="14" hidden="1">{#N/A,#N/A,FALSE,"MO (2)"}</definedName>
    <definedName name="Usinagem" localSheetId="13" hidden="1">{#N/A,#N/A,FALSE,"MO (2)"}</definedName>
    <definedName name="Usinagem" localSheetId="5" hidden="1">{#N/A,#N/A,FALSE,"MO (2)"}</definedName>
    <definedName name="Usinagem" localSheetId="9" hidden="1">{#N/A,#N/A,FALSE,"MO (2)"}</definedName>
    <definedName name="Usinagem" localSheetId="8" hidden="1">{#N/A,#N/A,FALSE,"MO (2)"}</definedName>
    <definedName name="Usinagem" localSheetId="15" hidden="1">{#N/A,#N/A,FALSE,"MO (2)"}</definedName>
    <definedName name="Usinagem" localSheetId="6" hidden="1">{#N/A,#N/A,FALSE,"MO (2)"}</definedName>
    <definedName name="Usinagem" localSheetId="12" hidden="1">{#N/A,#N/A,FALSE,"MO (2)"}</definedName>
    <definedName name="Usinagem" localSheetId="11" hidden="1">{#N/A,#N/A,FALSE,"MO (2)"}</definedName>
    <definedName name="Usinagem" hidden="1">{#N/A,#N/A,FALSE,"MO (2)"}</definedName>
    <definedName name="uuuuuuuuuuuu" localSheetId="5" hidden="1">#REF!</definedName>
    <definedName name="uuuuuuuuuuuu" localSheetId="8" hidden="1">#REF!</definedName>
    <definedName name="uuuuuuuuuuuu" localSheetId="6" hidden="1">#REF!</definedName>
    <definedName name="uuuuuuuuuuuu" localSheetId="11" hidden="1">#REF!</definedName>
    <definedName name="uuuuuuuuuuuu" hidden="1">#REF!</definedName>
    <definedName name="vfv" localSheetId="14" hidden="1">{#N/A,#N/A,TRUE,"Plan1"}</definedName>
    <definedName name="vfv" localSheetId="13" hidden="1">{#N/A,#N/A,TRUE,"Plan1"}</definedName>
    <definedName name="vfv" localSheetId="5" hidden="1">{#N/A,#N/A,TRUE,"Plan1"}</definedName>
    <definedName name="vfv" localSheetId="9" hidden="1">{#N/A,#N/A,TRUE,"Plan1"}</definedName>
    <definedName name="vfv" localSheetId="8" hidden="1">{#N/A,#N/A,TRUE,"Plan1"}</definedName>
    <definedName name="vfv" localSheetId="15" hidden="1">{#N/A,#N/A,TRUE,"Plan1"}</definedName>
    <definedName name="vfv" localSheetId="6" hidden="1">{#N/A,#N/A,TRUE,"Plan1"}</definedName>
    <definedName name="vfv" localSheetId="12" hidden="1">{#N/A,#N/A,TRUE,"Plan1"}</definedName>
    <definedName name="vfv" localSheetId="11" hidden="1">{#N/A,#N/A,TRUE,"Plan1"}</definedName>
    <definedName name="vfv" hidden="1">{#N/A,#N/A,TRUE,"Plan1"}</definedName>
    <definedName name="vm" localSheetId="14" hidden="1">{#N/A,#N/A,FALSE,"MO (2)"}</definedName>
    <definedName name="vm" localSheetId="13" hidden="1">{#N/A,#N/A,FALSE,"MO (2)"}</definedName>
    <definedName name="vm" localSheetId="5" hidden="1">{#N/A,#N/A,FALSE,"MO (2)"}</definedName>
    <definedName name="vm" localSheetId="9" hidden="1">{#N/A,#N/A,FALSE,"MO (2)"}</definedName>
    <definedName name="vm" localSheetId="8" hidden="1">{#N/A,#N/A,FALSE,"MO (2)"}</definedName>
    <definedName name="vm" localSheetId="15" hidden="1">{#N/A,#N/A,FALSE,"MO (2)"}</definedName>
    <definedName name="vm" localSheetId="6" hidden="1">{#N/A,#N/A,FALSE,"MO (2)"}</definedName>
    <definedName name="vm" localSheetId="12" hidden="1">{#N/A,#N/A,FALSE,"MO (2)"}</definedName>
    <definedName name="vm" localSheetId="11" hidden="1">{#N/A,#N/A,FALSE,"MO (2)"}</definedName>
    <definedName name="vm" hidden="1">{#N/A,#N/A,FALSE,"MO (2)"}</definedName>
    <definedName name="vvv" localSheetId="14" hidden="1">{#N/A,#N/A,FALSE,"MO (2)"}</definedName>
    <definedName name="vvv" localSheetId="13" hidden="1">{#N/A,#N/A,FALSE,"MO (2)"}</definedName>
    <definedName name="vvv" localSheetId="5" hidden="1">{#N/A,#N/A,FALSE,"MO (2)"}</definedName>
    <definedName name="vvv" localSheetId="9" hidden="1">{#N/A,#N/A,FALSE,"MO (2)"}</definedName>
    <definedName name="vvv" localSheetId="8" hidden="1">{#N/A,#N/A,FALSE,"MO (2)"}</definedName>
    <definedName name="vvv" localSheetId="15" hidden="1">{#N/A,#N/A,FALSE,"MO (2)"}</definedName>
    <definedName name="vvv" localSheetId="6" hidden="1">{#N/A,#N/A,FALSE,"MO (2)"}</definedName>
    <definedName name="vvv" localSheetId="12" hidden="1">{#N/A,#N/A,FALSE,"MO (2)"}</definedName>
    <definedName name="vvv" localSheetId="11" hidden="1">{#N/A,#N/A,FALSE,"MO (2)"}</definedName>
    <definedName name="vvv" hidden="1">{#N/A,#N/A,FALSE,"MO (2)"}</definedName>
    <definedName name="w" localSheetId="14" hidden="1">{#N/A,#N/A,TRUE,"Plan1"}</definedName>
    <definedName name="w" localSheetId="13" hidden="1">{#N/A,#N/A,TRUE,"Plan1"}</definedName>
    <definedName name="w" localSheetId="5" hidden="1">{#N/A,#N/A,TRUE,"Plan1"}</definedName>
    <definedName name="w" localSheetId="9" hidden="1">{#N/A,#N/A,TRUE,"Plan1"}</definedName>
    <definedName name="w" localSheetId="8" hidden="1">{#N/A,#N/A,TRUE,"Plan1"}</definedName>
    <definedName name="w" localSheetId="15" hidden="1">{#N/A,#N/A,TRUE,"Plan1"}</definedName>
    <definedName name="w" localSheetId="6" hidden="1">{#N/A,#N/A,TRUE,"Plan1"}</definedName>
    <definedName name="w" localSheetId="12" hidden="1">{#N/A,#N/A,TRUE,"Plan1"}</definedName>
    <definedName name="w" localSheetId="11" hidden="1">{#N/A,#N/A,TRUE,"Plan1"}</definedName>
    <definedName name="w" hidden="1">{#N/A,#N/A,TRUE,"Plan1"}</definedName>
    <definedName name="wewewew" localSheetId="14" hidden="1">{#N/A,#N/A,FALSE,"MO (2)"}</definedName>
    <definedName name="wewewew" localSheetId="13" hidden="1">{#N/A,#N/A,FALSE,"MO (2)"}</definedName>
    <definedName name="wewewew" localSheetId="5" hidden="1">{#N/A,#N/A,FALSE,"MO (2)"}</definedName>
    <definedName name="wewewew" localSheetId="9" hidden="1">{#N/A,#N/A,FALSE,"MO (2)"}</definedName>
    <definedName name="wewewew" localSheetId="8" hidden="1">{#N/A,#N/A,FALSE,"MO (2)"}</definedName>
    <definedName name="wewewew" localSheetId="15" hidden="1">{#N/A,#N/A,FALSE,"MO (2)"}</definedName>
    <definedName name="wewewew" localSheetId="6" hidden="1">{#N/A,#N/A,FALSE,"MO (2)"}</definedName>
    <definedName name="wewewew" localSheetId="12" hidden="1">{#N/A,#N/A,FALSE,"MO (2)"}</definedName>
    <definedName name="wewewew" localSheetId="11" hidden="1">{#N/A,#N/A,FALSE,"MO (2)"}</definedName>
    <definedName name="wewewew" hidden="1">{#N/A,#N/A,FALSE,"MO (2)"}</definedName>
    <definedName name="wrn.mo2." localSheetId="14" hidden="1">{#N/A,#N/A,FALSE,"MO (2)"}</definedName>
    <definedName name="wrn.mo2." localSheetId="13" hidden="1">{#N/A,#N/A,FALSE,"MO (2)"}</definedName>
    <definedName name="wrn.mo2." localSheetId="5" hidden="1">{#N/A,#N/A,FALSE,"MO (2)"}</definedName>
    <definedName name="wrn.mo2." localSheetId="9" hidden="1">{#N/A,#N/A,FALSE,"MO (2)"}</definedName>
    <definedName name="wrn.mo2." localSheetId="8" hidden="1">{#N/A,#N/A,FALSE,"MO (2)"}</definedName>
    <definedName name="wrn.mo2." localSheetId="15" hidden="1">{#N/A,#N/A,FALSE,"MO (2)"}</definedName>
    <definedName name="wrn.mo2." localSheetId="6" hidden="1">{#N/A,#N/A,FALSE,"MO (2)"}</definedName>
    <definedName name="wrn.mo2." localSheetId="12" hidden="1">{#N/A,#N/A,FALSE,"MO (2)"}</definedName>
    <definedName name="wrn.mo2." localSheetId="11" hidden="1">{#N/A,#N/A,FALSE,"MO (2)"}</definedName>
    <definedName name="wrn.mo2." hidden="1">{#N/A,#N/A,FALSE,"MO (2)"}</definedName>
    <definedName name="wrn.relext." localSheetId="14" hidden="1">{#N/A,#N/A,TRUE,"Plan1"}</definedName>
    <definedName name="wrn.relext." localSheetId="13" hidden="1">{#N/A,#N/A,TRUE,"Plan1"}</definedName>
    <definedName name="wrn.relext." localSheetId="5" hidden="1">{#N/A,#N/A,TRUE,"Plan1"}</definedName>
    <definedName name="wrn.relext." localSheetId="9" hidden="1">{#N/A,#N/A,TRUE,"Plan1"}</definedName>
    <definedName name="wrn.relext." localSheetId="8" hidden="1">{#N/A,#N/A,TRUE,"Plan1"}</definedName>
    <definedName name="wrn.relext." localSheetId="15" hidden="1">{#N/A,#N/A,TRUE,"Plan1"}</definedName>
    <definedName name="wrn.relext." localSheetId="6" hidden="1">{#N/A,#N/A,TRUE,"Plan1"}</definedName>
    <definedName name="wrn.relext." localSheetId="12" hidden="1">{#N/A,#N/A,TRUE,"Plan1"}</definedName>
    <definedName name="wrn.relext." localSheetId="11" hidden="1">{#N/A,#N/A,TRUE,"Plan1"}</definedName>
    <definedName name="wrn.relext." hidden="1">{#N/A,#N/A,TRUE,"Plan1"}</definedName>
    <definedName name="wrn.relext._1" localSheetId="14" hidden="1">{#N/A,#N/A,TRUE,"Plan1"}</definedName>
    <definedName name="wrn.relext._1" localSheetId="13" hidden="1">{#N/A,#N/A,TRUE,"Plan1"}</definedName>
    <definedName name="wrn.relext._1" localSheetId="5" hidden="1">{#N/A,#N/A,TRUE,"Plan1"}</definedName>
    <definedName name="wrn.relext._1" localSheetId="9" hidden="1">{#N/A,#N/A,TRUE,"Plan1"}</definedName>
    <definedName name="wrn.relext._1" localSheetId="8" hidden="1">{#N/A,#N/A,TRUE,"Plan1"}</definedName>
    <definedName name="wrn.relext._1" localSheetId="15" hidden="1">{#N/A,#N/A,TRUE,"Plan1"}</definedName>
    <definedName name="wrn.relext._1" localSheetId="6" hidden="1">{#N/A,#N/A,TRUE,"Plan1"}</definedName>
    <definedName name="wrn.relext._1" localSheetId="12" hidden="1">{#N/A,#N/A,TRUE,"Plan1"}</definedName>
    <definedName name="wrn.relext._1" localSheetId="11" hidden="1">{#N/A,#N/A,TRUE,"Plan1"}</definedName>
    <definedName name="wrn.relext._1" hidden="1">{#N/A,#N/A,TRUE,"Plan1"}</definedName>
    <definedName name="wrn.Tipo." localSheetId="14" hidden="1">{#N/A,#N/A,TRUE,"Serviços"}</definedName>
    <definedName name="wrn.Tipo." localSheetId="13" hidden="1">{#N/A,#N/A,TRUE,"Serviços"}</definedName>
    <definedName name="wrn.Tipo." localSheetId="5" hidden="1">{#N/A,#N/A,TRUE,"Serviços"}</definedName>
    <definedName name="wrn.Tipo." localSheetId="9" hidden="1">{#N/A,#N/A,TRUE,"Serviços"}</definedName>
    <definedName name="wrn.Tipo." localSheetId="8" hidden="1">{#N/A,#N/A,TRUE,"Serviços"}</definedName>
    <definedName name="wrn.Tipo." localSheetId="15" hidden="1">{#N/A,#N/A,TRUE,"Serviços"}</definedName>
    <definedName name="wrn.Tipo." localSheetId="6" hidden="1">{#N/A,#N/A,TRUE,"Serviços"}</definedName>
    <definedName name="wrn.Tipo." localSheetId="12" hidden="1">{#N/A,#N/A,TRUE,"Serviços"}</definedName>
    <definedName name="wrn.Tipo." localSheetId="11" hidden="1">{#N/A,#N/A,TRUE,"Serviços"}</definedName>
    <definedName name="wrn.Tipo." hidden="1">{#N/A,#N/A,TRUE,"Serviços"}</definedName>
    <definedName name="wwwww" localSheetId="14" hidden="1">{#N/A,#N/A,FALSE,"MO (2)"}</definedName>
    <definedName name="wwwww" localSheetId="13" hidden="1">{#N/A,#N/A,FALSE,"MO (2)"}</definedName>
    <definedName name="wwwww" localSheetId="5" hidden="1">{#N/A,#N/A,FALSE,"MO (2)"}</definedName>
    <definedName name="wwwww" localSheetId="9" hidden="1">{#N/A,#N/A,FALSE,"MO (2)"}</definedName>
    <definedName name="wwwww" localSheetId="8" hidden="1">{#N/A,#N/A,FALSE,"MO (2)"}</definedName>
    <definedName name="wwwww" localSheetId="15" hidden="1">{#N/A,#N/A,FALSE,"MO (2)"}</definedName>
    <definedName name="wwwww" localSheetId="6" hidden="1">{#N/A,#N/A,FALSE,"MO (2)"}</definedName>
    <definedName name="wwwww" localSheetId="12" hidden="1">{#N/A,#N/A,FALSE,"MO (2)"}</definedName>
    <definedName name="wwwww" localSheetId="11" hidden="1">{#N/A,#N/A,FALSE,"MO (2)"}</definedName>
    <definedName name="wwwww" hidden="1">{#N/A,#N/A,FALSE,"MO (2)"}</definedName>
    <definedName name="wwwwww" localSheetId="14" hidden="1">{#N/A,#N/A,FALSE,"MO (2)"}</definedName>
    <definedName name="wwwwww" localSheetId="13" hidden="1">{#N/A,#N/A,FALSE,"MO (2)"}</definedName>
    <definedName name="wwwwww" localSheetId="5" hidden="1">{#N/A,#N/A,FALSE,"MO (2)"}</definedName>
    <definedName name="wwwwww" localSheetId="9" hidden="1">{#N/A,#N/A,FALSE,"MO (2)"}</definedName>
    <definedName name="wwwwww" localSheetId="8" hidden="1">{#N/A,#N/A,FALSE,"MO (2)"}</definedName>
    <definedName name="wwwwww" localSheetId="15" hidden="1">{#N/A,#N/A,FALSE,"MO (2)"}</definedName>
    <definedName name="wwwwww" localSheetId="6" hidden="1">{#N/A,#N/A,FALSE,"MO (2)"}</definedName>
    <definedName name="wwwwww" localSheetId="12" hidden="1">{#N/A,#N/A,FALSE,"MO (2)"}</definedName>
    <definedName name="wwwwww" localSheetId="11" hidden="1">{#N/A,#N/A,FALSE,"MO (2)"}</definedName>
    <definedName name="wwwwww" hidden="1">{#N/A,#N/A,FALSE,"MO (2)"}</definedName>
    <definedName name="xxxaa" localSheetId="14" hidden="1">{#N/A,#N/A,FALSE,"MO (2)"}</definedName>
    <definedName name="xxxaa" localSheetId="13" hidden="1">{#N/A,#N/A,FALSE,"MO (2)"}</definedName>
    <definedName name="xxxaa" localSheetId="5" hidden="1">{#N/A,#N/A,FALSE,"MO (2)"}</definedName>
    <definedName name="xxxaa" localSheetId="9" hidden="1">{#N/A,#N/A,FALSE,"MO (2)"}</definedName>
    <definedName name="xxxaa" localSheetId="8" hidden="1">{#N/A,#N/A,FALSE,"MO (2)"}</definedName>
    <definedName name="xxxaa" localSheetId="15" hidden="1">{#N/A,#N/A,FALSE,"MO (2)"}</definedName>
    <definedName name="xxxaa" localSheetId="6" hidden="1">{#N/A,#N/A,FALSE,"MO (2)"}</definedName>
    <definedName name="xxxaa" localSheetId="12" hidden="1">{#N/A,#N/A,FALSE,"MO (2)"}</definedName>
    <definedName name="xxxaa" localSheetId="11" hidden="1">{#N/A,#N/A,FALSE,"MO (2)"}</definedName>
    <definedName name="xxxaa" hidden="1">{#N/A,#N/A,FALSE,"MO (2)"}</definedName>
    <definedName name="xxxxx" localSheetId="14" hidden="1">{#N/A,#N/A,FALSE,"MO (2)"}</definedName>
    <definedName name="xxxxx" localSheetId="13" hidden="1">{#N/A,#N/A,FALSE,"MO (2)"}</definedName>
    <definedName name="xxxxx" localSheetId="5" hidden="1">{#N/A,#N/A,FALSE,"MO (2)"}</definedName>
    <definedName name="xxxxx" localSheetId="9" hidden="1">{#N/A,#N/A,FALSE,"MO (2)"}</definedName>
    <definedName name="xxxxx" localSheetId="8" hidden="1">{#N/A,#N/A,FALSE,"MO (2)"}</definedName>
    <definedName name="xxxxx" localSheetId="15" hidden="1">{#N/A,#N/A,FALSE,"MO (2)"}</definedName>
    <definedName name="xxxxx" localSheetId="6" hidden="1">{#N/A,#N/A,FALSE,"MO (2)"}</definedName>
    <definedName name="xxxxx" localSheetId="12" hidden="1">{#N/A,#N/A,FALSE,"MO (2)"}</definedName>
    <definedName name="xxxxx" localSheetId="11" hidden="1">{#N/A,#N/A,FALSE,"MO (2)"}</definedName>
    <definedName name="xxxxx" hidden="1">{#N/A,#N/A,FALSE,"MO (2)"}</definedName>
    <definedName name="Y" localSheetId="14" hidden="1">{#N/A,#N/A,FALSE,"MO (2)"}</definedName>
    <definedName name="Y" localSheetId="13" hidden="1">{#N/A,#N/A,FALSE,"MO (2)"}</definedName>
    <definedName name="Y" localSheetId="5" hidden="1">{#N/A,#N/A,FALSE,"MO (2)"}</definedName>
    <definedName name="Y" localSheetId="9" hidden="1">{#N/A,#N/A,FALSE,"MO (2)"}</definedName>
    <definedName name="Y" localSheetId="8" hidden="1">{#N/A,#N/A,FALSE,"MO (2)"}</definedName>
    <definedName name="Y" localSheetId="15" hidden="1">{#N/A,#N/A,FALSE,"MO (2)"}</definedName>
    <definedName name="Y" localSheetId="6" hidden="1">{#N/A,#N/A,FALSE,"MO (2)"}</definedName>
    <definedName name="Y" localSheetId="12" hidden="1">{#N/A,#N/A,FALSE,"MO (2)"}</definedName>
    <definedName name="Y" localSheetId="11" hidden="1">{#N/A,#N/A,FALSE,"MO (2)"}</definedName>
    <definedName name="Y" hidden="1">{#N/A,#N/A,FALSE,"MO (2)"}</definedName>
    <definedName name="z" localSheetId="14" hidden="1">{#N/A,#N/A,FALSE,"MO (2)"}</definedName>
    <definedName name="z" localSheetId="13" hidden="1">{#N/A,#N/A,FALSE,"MO (2)"}</definedName>
    <definedName name="z" localSheetId="5" hidden="1">{#N/A,#N/A,FALSE,"MO (2)"}</definedName>
    <definedName name="z" localSheetId="9" hidden="1">{#N/A,#N/A,FALSE,"MO (2)"}</definedName>
    <definedName name="z" localSheetId="8" hidden="1">{#N/A,#N/A,FALSE,"MO (2)"}</definedName>
    <definedName name="z" localSheetId="15" hidden="1">{#N/A,#N/A,FALSE,"MO (2)"}</definedName>
    <definedName name="z" localSheetId="6" hidden="1">{#N/A,#N/A,FALSE,"MO (2)"}</definedName>
    <definedName name="z" localSheetId="12" hidden="1">{#N/A,#N/A,FALSE,"MO (2)"}</definedName>
    <definedName name="z" localSheetId="11" hidden="1">{#N/A,#N/A,FALSE,"MO (2)"}</definedName>
    <definedName name="z" hidden="1">{#N/A,#N/A,FALSE,"MO (2)"}</definedName>
    <definedName name="zaza" localSheetId="14" hidden="1">{#N/A,#N/A,FALSE,"MO (2)"}</definedName>
    <definedName name="zaza" localSheetId="13" hidden="1">{#N/A,#N/A,FALSE,"MO (2)"}</definedName>
    <definedName name="zaza" localSheetId="5" hidden="1">{#N/A,#N/A,FALSE,"MO (2)"}</definedName>
    <definedName name="zaza" localSheetId="9" hidden="1">{#N/A,#N/A,FALSE,"MO (2)"}</definedName>
    <definedName name="zaza" localSheetId="8" hidden="1">{#N/A,#N/A,FALSE,"MO (2)"}</definedName>
    <definedName name="zaza" localSheetId="15" hidden="1">{#N/A,#N/A,FALSE,"MO (2)"}</definedName>
    <definedName name="zaza" localSheetId="6" hidden="1">{#N/A,#N/A,FALSE,"MO (2)"}</definedName>
    <definedName name="zaza" localSheetId="12" hidden="1">{#N/A,#N/A,FALSE,"MO (2)"}</definedName>
    <definedName name="zaza" localSheetId="11" hidden="1">{#N/A,#N/A,FALSE,"MO (2)"}</definedName>
    <definedName name="zaza" hidden="1">{#N/A,#N/A,FALSE,"MO (2)"}</definedName>
    <definedName name="zxz" localSheetId="14" hidden="1">{#N/A,#N/A,FALSE,"MO (2)"}</definedName>
    <definedName name="zxz" localSheetId="13" hidden="1">{#N/A,#N/A,FALSE,"MO (2)"}</definedName>
    <definedName name="zxz" localSheetId="5" hidden="1">{#N/A,#N/A,FALSE,"MO (2)"}</definedName>
    <definedName name="zxz" localSheetId="9" hidden="1">{#N/A,#N/A,FALSE,"MO (2)"}</definedName>
    <definedName name="zxz" localSheetId="8" hidden="1">{#N/A,#N/A,FALSE,"MO (2)"}</definedName>
    <definedName name="zxz" localSheetId="15" hidden="1">{#N/A,#N/A,FALSE,"MO (2)"}</definedName>
    <definedName name="zxz" localSheetId="6" hidden="1">{#N/A,#N/A,FALSE,"MO (2)"}</definedName>
    <definedName name="zxz" localSheetId="12" hidden="1">{#N/A,#N/A,FALSE,"MO (2)"}</definedName>
    <definedName name="zxz" localSheetId="11" hidden="1">{#N/A,#N/A,FALSE,"MO (2)"}</definedName>
    <definedName name="zxz" hidden="1">{#N/A,#N/A,FALSE,"MO (2)"}</definedName>
    <definedName name="zzzzz" localSheetId="14" hidden="1">{#N/A,#N/A,FALSE,"MO (2)"}</definedName>
    <definedName name="zzzzz" localSheetId="13" hidden="1">{#N/A,#N/A,FALSE,"MO (2)"}</definedName>
    <definedName name="zzzzz" localSheetId="5" hidden="1">{#N/A,#N/A,FALSE,"MO (2)"}</definedName>
    <definedName name="zzzzz" localSheetId="9" hidden="1">{#N/A,#N/A,FALSE,"MO (2)"}</definedName>
    <definedName name="zzzzz" localSheetId="8" hidden="1">{#N/A,#N/A,FALSE,"MO (2)"}</definedName>
    <definedName name="zzzzz" localSheetId="15" hidden="1">{#N/A,#N/A,FALSE,"MO (2)"}</definedName>
    <definedName name="zzzzz" localSheetId="6" hidden="1">{#N/A,#N/A,FALSE,"MO (2)"}</definedName>
    <definedName name="zzzzz" localSheetId="12" hidden="1">{#N/A,#N/A,FALSE,"MO (2)"}</definedName>
    <definedName name="zzzzz" localSheetId="11" hidden="1">{#N/A,#N/A,FALSE,"MO (2)"}</definedName>
    <definedName name="zzzzz" hidden="1">{#N/A,#N/A,FALSE,"MO (2)"}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32" l="1"/>
  <c r="K27" i="3" l="1"/>
  <c r="N33" i="3"/>
  <c r="C13" i="31" l="1"/>
  <c r="C15" i="31"/>
  <c r="C12" i="4"/>
  <c r="C11" i="4"/>
  <c r="C10" i="4"/>
  <c r="J24" i="3" l="1"/>
  <c r="F24" i="3"/>
  <c r="K24" i="3" s="1"/>
  <c r="K32" i="3"/>
  <c r="K31" i="3"/>
  <c r="K30" i="3"/>
  <c r="K26" i="3"/>
  <c r="K25" i="3"/>
  <c r="K21" i="3"/>
  <c r="K20" i="3"/>
  <c r="K18" i="3"/>
  <c r="K17" i="3"/>
  <c r="K16" i="3"/>
  <c r="K13" i="3"/>
  <c r="H19" i="3"/>
  <c r="H17" i="3"/>
  <c r="O36" i="8"/>
  <c r="C36" i="8"/>
  <c r="Q35" i="8"/>
  <c r="Q34" i="8"/>
  <c r="Q29" i="8"/>
  <c r="O29" i="8"/>
  <c r="R28" i="8"/>
  <c r="Q30" i="8" s="1"/>
  <c r="Q37" i="8" l="1"/>
  <c r="Q38" i="8" s="1"/>
  <c r="Q39" i="8" s="1"/>
  <c r="O41" i="8" s="1"/>
  <c r="C21" i="31" l="1"/>
  <c r="D33" i="30"/>
  <c r="D16" i="4"/>
  <c r="C3" i="3" l="1"/>
  <c r="C3" i="36" s="1"/>
  <c r="D3" i="33" s="1"/>
  <c r="C5" i="32"/>
  <c r="C11" i="31"/>
  <c r="I58" i="33"/>
  <c r="K58" i="33" s="1"/>
  <c r="K33" i="33"/>
  <c r="K34" i="33"/>
  <c r="K57" i="33"/>
  <c r="K56" i="33"/>
  <c r="K55" i="33"/>
  <c r="K54" i="33"/>
  <c r="K53" i="33"/>
  <c r="K52" i="33"/>
  <c r="K51" i="33"/>
  <c r="I59" i="33" l="1"/>
  <c r="K59" i="33" s="1"/>
  <c r="K60" i="33" s="1"/>
  <c r="C3" i="35"/>
  <c r="C5" i="31" s="1"/>
  <c r="D3" i="34"/>
  <c r="C9" i="4"/>
  <c r="C8" i="4"/>
  <c r="I11" i="36"/>
  <c r="K11" i="36" s="1"/>
  <c r="I10" i="36"/>
  <c r="K10" i="36" s="1"/>
  <c r="K12" i="36" s="1"/>
  <c r="G12" i="35"/>
  <c r="B12" i="35"/>
  <c r="K18" i="34"/>
  <c r="K17" i="34"/>
  <c r="K16" i="34"/>
  <c r="K15" i="34"/>
  <c r="K14" i="34"/>
  <c r="K13" i="34"/>
  <c r="K12" i="34"/>
  <c r="K11" i="34"/>
  <c r="K10" i="34"/>
  <c r="K42" i="33"/>
  <c r="K41" i="33"/>
  <c r="K44" i="33" s="1"/>
  <c r="K32" i="33"/>
  <c r="K31" i="33"/>
  <c r="K30" i="33"/>
  <c r="K29" i="33"/>
  <c r="K28" i="33"/>
  <c r="K27" i="33"/>
  <c r="K26" i="33"/>
  <c r="K19" i="33"/>
  <c r="K18" i="33"/>
  <c r="K17" i="33"/>
  <c r="K16" i="33"/>
  <c r="K15" i="33"/>
  <c r="K14" i="33"/>
  <c r="K13" i="33"/>
  <c r="K12" i="33"/>
  <c r="K11" i="33"/>
  <c r="K19" i="34" l="1"/>
  <c r="K35" i="33"/>
  <c r="F19" i="3" s="1"/>
  <c r="K19" i="3" s="1"/>
  <c r="K20" i="33"/>
  <c r="F17" i="3" s="1"/>
  <c r="C4" i="32"/>
  <c r="D3" i="8"/>
  <c r="M44" i="33" l="1"/>
  <c r="L18" i="3"/>
  <c r="L20" i="3" l="1"/>
  <c r="K33" i="17"/>
  <c r="K34" i="17"/>
  <c r="O65" i="17"/>
  <c r="M20" i="3" l="1"/>
  <c r="H17" i="32"/>
  <c r="H16" i="32"/>
  <c r="H15" i="32"/>
  <c r="H14" i="32"/>
  <c r="H13" i="32"/>
  <c r="H12" i="32"/>
  <c r="H11" i="32"/>
  <c r="E15" i="30"/>
  <c r="E20" i="30" s="1"/>
  <c r="O5" i="3" s="1"/>
  <c r="M24" i="3" l="1"/>
  <c r="N24" i="3" s="1"/>
  <c r="M25" i="3"/>
  <c r="N25" i="3" s="1"/>
  <c r="M26" i="3"/>
  <c r="N26" i="3" s="1"/>
  <c r="M27" i="3"/>
  <c r="N27" i="3" s="1"/>
  <c r="M30" i="3"/>
  <c r="N30" i="3" s="1"/>
  <c r="M21" i="3"/>
  <c r="N21" i="3" s="1"/>
  <c r="M18" i="3"/>
  <c r="N20" i="3"/>
  <c r="M10" i="3"/>
  <c r="M32" i="3"/>
  <c r="N32" i="3" s="1"/>
  <c r="M13" i="3"/>
  <c r="M31" i="3"/>
  <c r="N31" i="3" s="1"/>
  <c r="H18" i="32"/>
  <c r="N28" i="3" l="1"/>
  <c r="O24" i="3" s="1"/>
  <c r="H11" i="4" s="1"/>
  <c r="D15" i="31" s="1"/>
  <c r="N10" i="3"/>
  <c r="N11" i="3" s="1"/>
  <c r="O10" i="3" s="1"/>
  <c r="H8" i="4" s="1"/>
  <c r="D11" i="31" s="1"/>
  <c r="N13" i="3"/>
  <c r="N14" i="3" s="1"/>
  <c r="O13" i="3" s="1"/>
  <c r="L12" i="31" l="1"/>
  <c r="H9" i="4"/>
  <c r="K71" i="17"/>
  <c r="K70" i="17"/>
  <c r="K69" i="17"/>
  <c r="K68" i="17"/>
  <c r="K67" i="17"/>
  <c r="K66" i="17"/>
  <c r="K65" i="17"/>
  <c r="K58" i="17"/>
  <c r="K57" i="17"/>
  <c r="K56" i="17"/>
  <c r="K55" i="17"/>
  <c r="K54" i="17"/>
  <c r="K53" i="17"/>
  <c r="K52" i="17"/>
  <c r="K51" i="17"/>
  <c r="K50" i="17"/>
  <c r="K42" i="17"/>
  <c r="K41" i="17"/>
  <c r="K32" i="17"/>
  <c r="K31" i="17"/>
  <c r="K30" i="17"/>
  <c r="K29" i="17"/>
  <c r="K28" i="17"/>
  <c r="K27" i="17"/>
  <c r="K26" i="17"/>
  <c r="K44" i="17" l="1"/>
  <c r="K72" i="17"/>
  <c r="K59" i="17"/>
  <c r="K35" i="17"/>
  <c r="O36" i="29" l="1"/>
  <c r="G94" i="12"/>
  <c r="J14" i="15"/>
  <c r="K14" i="15"/>
  <c r="I18" i="15" l="1"/>
  <c r="O30" i="29"/>
  <c r="G54" i="29"/>
  <c r="I15" i="24"/>
  <c r="K15" i="24" s="1"/>
  <c r="M15" i="24" s="1"/>
  <c r="I12" i="24"/>
  <c r="K12" i="24" s="1"/>
  <c r="K13" i="24" s="1"/>
  <c r="M13" i="24" s="1"/>
  <c r="I11" i="24"/>
  <c r="K10" i="20"/>
  <c r="K11" i="20"/>
  <c r="K19" i="17"/>
  <c r="K18" i="17"/>
  <c r="K17" i="17"/>
  <c r="K16" i="17"/>
  <c r="K15" i="17"/>
  <c r="K14" i="17"/>
  <c r="K13" i="17"/>
  <c r="K12" i="17"/>
  <c r="K11" i="17"/>
  <c r="G20" i="7"/>
  <c r="G860" i="2"/>
  <c r="G859" i="2"/>
  <c r="G861" i="2" s="1"/>
  <c r="G855" i="2"/>
  <c r="G854" i="2"/>
  <c r="G853" i="2"/>
  <c r="G852" i="2"/>
  <c r="G856" i="2" s="1"/>
  <c r="G848" i="2"/>
  <c r="G849" i="2" s="1"/>
  <c r="G847" i="2"/>
  <c r="G846" i="2"/>
  <c r="G842" i="2"/>
  <c r="G841" i="2"/>
  <c r="G840" i="2"/>
  <c r="G839" i="2"/>
  <c r="G838" i="2"/>
  <c r="G837" i="2"/>
  <c r="G836" i="2"/>
  <c r="G835" i="2"/>
  <c r="G831" i="2"/>
  <c r="G830" i="2"/>
  <c r="G829" i="2"/>
  <c r="G828" i="2"/>
  <c r="G827" i="2"/>
  <c r="G826" i="2"/>
  <c r="G825" i="2"/>
  <c r="G824" i="2"/>
  <c r="G820" i="2"/>
  <c r="G819" i="2"/>
  <c r="G818" i="2"/>
  <c r="G817" i="2"/>
  <c r="G813" i="2"/>
  <c r="G812" i="2"/>
  <c r="G811" i="2"/>
  <c r="G810" i="2"/>
  <c r="G809" i="2"/>
  <c r="G808" i="2"/>
  <c r="G804" i="2"/>
  <c r="G803" i="2"/>
  <c r="G802" i="2"/>
  <c r="G801" i="2"/>
  <c r="G800" i="2"/>
  <c r="G805" i="2" s="1"/>
  <c r="G796" i="2"/>
  <c r="G795" i="2"/>
  <c r="G794" i="2"/>
  <c r="G793" i="2"/>
  <c r="G792" i="2"/>
  <c r="G788" i="2"/>
  <c r="G787" i="2"/>
  <c r="G786" i="2"/>
  <c r="G782" i="2"/>
  <c r="G781" i="2"/>
  <c r="G780" i="2"/>
  <c r="G779" i="2"/>
  <c r="G783" i="2" s="1"/>
  <c r="G775" i="2"/>
  <c r="G774" i="2"/>
  <c r="G773" i="2"/>
  <c r="G772" i="2"/>
  <c r="G771" i="2"/>
  <c r="G770" i="2"/>
  <c r="G776" i="2" s="1"/>
  <c r="G766" i="2"/>
  <c r="G765" i="2"/>
  <c r="G764" i="2"/>
  <c r="G763" i="2"/>
  <c r="G759" i="2"/>
  <c r="G758" i="2"/>
  <c r="G757" i="2"/>
  <c r="G760" i="2" s="1"/>
  <c r="G753" i="2"/>
  <c r="G752" i="2"/>
  <c r="G751" i="2"/>
  <c r="G750" i="2"/>
  <c r="G749" i="2"/>
  <c r="G745" i="2"/>
  <c r="G744" i="2"/>
  <c r="G743" i="2"/>
  <c r="G742" i="2"/>
  <c r="G738" i="2"/>
  <c r="G737" i="2"/>
  <c r="G736" i="2"/>
  <c r="G735" i="2"/>
  <c r="G734" i="2"/>
  <c r="G733" i="2"/>
  <c r="G729" i="2"/>
  <c r="G728" i="2"/>
  <c r="G724" i="2"/>
  <c r="G723" i="2"/>
  <c r="G722" i="2"/>
  <c r="G718" i="2"/>
  <c r="G717" i="2"/>
  <c r="G716" i="2"/>
  <c r="G712" i="2"/>
  <c r="G711" i="2"/>
  <c r="G710" i="2"/>
  <c r="G709" i="2"/>
  <c r="G708" i="2"/>
  <c r="G713" i="2" s="1"/>
  <c r="G704" i="2"/>
  <c r="G703" i="2"/>
  <c r="G702" i="2"/>
  <c r="G698" i="2"/>
  <c r="G697" i="2"/>
  <c r="G696" i="2"/>
  <c r="G695" i="2"/>
  <c r="G694" i="2"/>
  <c r="G690" i="2"/>
  <c r="G689" i="2"/>
  <c r="G688" i="2"/>
  <c r="G684" i="2"/>
  <c r="G685" i="2" s="1"/>
  <c r="G683" i="2"/>
  <c r="G682" i="2"/>
  <c r="G681" i="2"/>
  <c r="G680" i="2"/>
  <c r="G676" i="2"/>
  <c r="G675" i="2"/>
  <c r="G674" i="2"/>
  <c r="G670" i="2"/>
  <c r="G669" i="2"/>
  <c r="G668" i="2"/>
  <c r="G667" i="2"/>
  <c r="G666" i="2"/>
  <c r="G671" i="2" s="1"/>
  <c r="G662" i="2"/>
  <c r="G661" i="2"/>
  <c r="G660" i="2"/>
  <c r="G659" i="2"/>
  <c r="G655" i="2"/>
  <c r="G654" i="2"/>
  <c r="G653" i="2"/>
  <c r="G652" i="2"/>
  <c r="G651" i="2"/>
  <c r="G650" i="2"/>
  <c r="G646" i="2"/>
  <c r="G645" i="2"/>
  <c r="G644" i="2"/>
  <c r="G643" i="2"/>
  <c r="G639" i="2"/>
  <c r="G638" i="2"/>
  <c r="G637" i="2"/>
  <c r="G636" i="2"/>
  <c r="G635" i="2"/>
  <c r="G634" i="2"/>
  <c r="G630" i="2"/>
  <c r="G629" i="2"/>
  <c r="G628" i="2"/>
  <c r="G624" i="2"/>
  <c r="G623" i="2"/>
  <c r="G622" i="2"/>
  <c r="G621" i="2"/>
  <c r="G620" i="2"/>
  <c r="G616" i="2"/>
  <c r="G615" i="2"/>
  <c r="G614" i="2"/>
  <c r="G613" i="2"/>
  <c r="G612" i="2"/>
  <c r="G608" i="2"/>
  <c r="G607" i="2"/>
  <c r="G606" i="2"/>
  <c r="G605" i="2"/>
  <c r="G602" i="2"/>
  <c r="G601" i="2"/>
  <c r="G597" i="2"/>
  <c r="G598" i="2" s="1"/>
  <c r="G593" i="2"/>
  <c r="G594" i="2" s="1"/>
  <c r="G590" i="2"/>
  <c r="G589" i="2"/>
  <c r="G585" i="2"/>
  <c r="G586" i="2" s="1"/>
  <c r="G581" i="2"/>
  <c r="G582" i="2" s="1"/>
  <c r="G577" i="2"/>
  <c r="G578" i="2" s="1"/>
  <c r="G573" i="2"/>
  <c r="G574" i="2" s="1"/>
  <c r="G569" i="2"/>
  <c r="G568" i="2"/>
  <c r="G567" i="2"/>
  <c r="G566" i="2"/>
  <c r="G565" i="2"/>
  <c r="G564" i="2"/>
  <c r="G563" i="2"/>
  <c r="G562" i="2"/>
  <c r="G558" i="2"/>
  <c r="G557" i="2"/>
  <c r="G556" i="2"/>
  <c r="G555" i="2"/>
  <c r="G554" i="2"/>
  <c r="G553" i="2"/>
  <c r="G552" i="2"/>
  <c r="G548" i="2"/>
  <c r="G547" i="2"/>
  <c r="G546" i="2"/>
  <c r="G549" i="2" s="1"/>
  <c r="G542" i="2"/>
  <c r="G541" i="2"/>
  <c r="G543" i="2" s="1"/>
  <c r="G537" i="2"/>
  <c r="G536" i="2"/>
  <c r="G535" i="2"/>
  <c r="G534" i="2"/>
  <c r="G533" i="2"/>
  <c r="G532" i="2"/>
  <c r="G531" i="2"/>
  <c r="G530" i="2"/>
  <c r="G526" i="2"/>
  <c r="G525" i="2"/>
  <c r="G524" i="2"/>
  <c r="G520" i="2"/>
  <c r="G521" i="2" s="1"/>
  <c r="G519" i="2"/>
  <c r="G518" i="2"/>
  <c r="G517" i="2"/>
  <c r="G513" i="2"/>
  <c r="G512" i="2"/>
  <c r="G511" i="2"/>
  <c r="G510" i="2"/>
  <c r="G509" i="2"/>
  <c r="G508" i="2"/>
  <c r="G504" i="2"/>
  <c r="G505" i="2" s="1"/>
  <c r="G503" i="2"/>
  <c r="G502" i="2"/>
  <c r="G498" i="2"/>
  <c r="G497" i="2"/>
  <c r="G496" i="2"/>
  <c r="G495" i="2"/>
  <c r="G494" i="2"/>
  <c r="G493" i="2"/>
  <c r="G492" i="2"/>
  <c r="G491" i="2"/>
  <c r="G487" i="2"/>
  <c r="G486" i="2"/>
  <c r="G485" i="2"/>
  <c r="G484" i="2"/>
  <c r="G483" i="2"/>
  <c r="G482" i="2"/>
  <c r="G481" i="2"/>
  <c r="G480" i="2"/>
  <c r="G476" i="2"/>
  <c r="G475" i="2"/>
  <c r="G474" i="2"/>
  <c r="G473" i="2"/>
  <c r="G472" i="2"/>
  <c r="G471" i="2"/>
  <c r="G470" i="2"/>
  <c r="G469" i="2"/>
  <c r="G468" i="2"/>
  <c r="G464" i="2"/>
  <c r="G463" i="2"/>
  <c r="G462" i="2"/>
  <c r="G461" i="2"/>
  <c r="G460" i="2"/>
  <c r="G459" i="2"/>
  <c r="G458" i="2"/>
  <c r="G457" i="2"/>
  <c r="G456" i="2"/>
  <c r="G465" i="2" s="1"/>
  <c r="G452" i="2"/>
  <c r="G451" i="2"/>
  <c r="G450" i="2"/>
  <c r="G449" i="2"/>
  <c r="G448" i="2"/>
  <c r="G447" i="2"/>
  <c r="G446" i="2"/>
  <c r="G445" i="2"/>
  <c r="G441" i="2"/>
  <c r="G440" i="2"/>
  <c r="G439" i="2"/>
  <c r="G438" i="2"/>
  <c r="G437" i="2"/>
  <c r="G436" i="2"/>
  <c r="G435" i="2"/>
  <c r="G434" i="2"/>
  <c r="G430" i="2"/>
  <c r="G429" i="2"/>
  <c r="G428" i="2"/>
  <c r="G427" i="2"/>
  <c r="G426" i="2"/>
  <c r="G425" i="2"/>
  <c r="G424" i="2"/>
  <c r="G423" i="2"/>
  <c r="G422" i="2"/>
  <c r="G418" i="2"/>
  <c r="G417" i="2"/>
  <c r="G416" i="2"/>
  <c r="G415" i="2"/>
  <c r="G414" i="2"/>
  <c r="G413" i="2"/>
  <c r="G412" i="2"/>
  <c r="G411" i="2"/>
  <c r="G410" i="2"/>
  <c r="G406" i="2"/>
  <c r="G405" i="2"/>
  <c r="G404" i="2"/>
  <c r="G400" i="2"/>
  <c r="G399" i="2"/>
  <c r="G398" i="2"/>
  <c r="G397" i="2"/>
  <c r="G396" i="2"/>
  <c r="G395" i="2"/>
  <c r="G394" i="2"/>
  <c r="G390" i="2"/>
  <c r="G389" i="2"/>
  <c r="G388" i="2"/>
  <c r="G387" i="2"/>
  <c r="G391" i="2" s="1"/>
  <c r="G383" i="2"/>
  <c r="G382" i="2"/>
  <c r="G381" i="2"/>
  <c r="G380" i="2"/>
  <c r="G384" i="2" s="1"/>
  <c r="G376" i="2"/>
  <c r="G377" i="2" s="1"/>
  <c r="G375" i="2"/>
  <c r="G374" i="2"/>
  <c r="G373" i="2"/>
  <c r="G369" i="2"/>
  <c r="G368" i="2"/>
  <c r="G367" i="2"/>
  <c r="G370" i="2" s="1"/>
  <c r="G363" i="2"/>
  <c r="G364" i="2" s="1"/>
  <c r="G359" i="2"/>
  <c r="G358" i="2"/>
  <c r="G357" i="2"/>
  <c r="G353" i="2"/>
  <c r="G352" i="2"/>
  <c r="G351" i="2"/>
  <c r="G347" i="2"/>
  <c r="G346" i="2"/>
  <c r="G345" i="2"/>
  <c r="G344" i="2"/>
  <c r="G348" i="2" s="1"/>
  <c r="G340" i="2"/>
  <c r="G339" i="2"/>
  <c r="G338" i="2"/>
  <c r="G334" i="2"/>
  <c r="G333" i="2"/>
  <c r="G332" i="2"/>
  <c r="G335" i="2" s="1"/>
  <c r="G328" i="2"/>
  <c r="G327" i="2"/>
  <c r="G326" i="2"/>
  <c r="G325" i="2"/>
  <c r="G321" i="2"/>
  <c r="G320" i="2"/>
  <c r="G319" i="2"/>
  <c r="G318" i="2"/>
  <c r="G317" i="2"/>
  <c r="G316" i="2"/>
  <c r="G315" i="2"/>
  <c r="G311" i="2"/>
  <c r="G312" i="2" s="1"/>
  <c r="G307" i="2"/>
  <c r="G306" i="2"/>
  <c r="G305" i="2"/>
  <c r="G304" i="2"/>
  <c r="G300" i="2"/>
  <c r="G299" i="2"/>
  <c r="G298" i="2"/>
  <c r="G297" i="2"/>
  <c r="G296" i="2"/>
  <c r="G295" i="2"/>
  <c r="G291" i="2"/>
  <c r="G290" i="2"/>
  <c r="G292" i="2" s="1"/>
  <c r="G286" i="2"/>
  <c r="G285" i="2"/>
  <c r="G287" i="2" s="1"/>
  <c r="G281" i="2"/>
  <c r="G280" i="2"/>
  <c r="G276" i="2"/>
  <c r="G275" i="2"/>
  <c r="G274" i="2"/>
  <c r="G270" i="2"/>
  <c r="G271" i="2" s="1"/>
  <c r="G269" i="2"/>
  <c r="G268" i="2"/>
  <c r="G264" i="2"/>
  <c r="G263" i="2"/>
  <c r="G262" i="2"/>
  <c r="G261" i="2"/>
  <c r="G257" i="2"/>
  <c r="G256" i="2"/>
  <c r="G255" i="2"/>
  <c r="G254" i="2"/>
  <c r="G258" i="2" s="1"/>
  <c r="G250" i="2"/>
  <c r="G249" i="2"/>
  <c r="G248" i="2"/>
  <c r="G247" i="2"/>
  <c r="G243" i="2"/>
  <c r="G242" i="2"/>
  <c r="G241" i="2"/>
  <c r="G244" i="2" s="1"/>
  <c r="G237" i="2"/>
  <c r="G236" i="2"/>
  <c r="G235" i="2"/>
  <c r="G231" i="2"/>
  <c r="G230" i="2"/>
  <c r="G229" i="2"/>
  <c r="G228" i="2"/>
  <c r="G224" i="2"/>
  <c r="G223" i="2"/>
  <c r="G222" i="2"/>
  <c r="G221" i="2"/>
  <c r="G220" i="2"/>
  <c r="G219" i="2"/>
  <c r="G215" i="2"/>
  <c r="G214" i="2"/>
  <c r="G213" i="2"/>
  <c r="G216" i="2" s="1"/>
  <c r="G209" i="2"/>
  <c r="G208" i="2"/>
  <c r="G207" i="2"/>
  <c r="G210" i="2" s="1"/>
  <c r="G203" i="2"/>
  <c r="G202" i="2"/>
  <c r="G201" i="2"/>
  <c r="G200" i="2"/>
  <c r="G199" i="2"/>
  <c r="G195" i="2"/>
  <c r="G194" i="2"/>
  <c r="G193" i="2"/>
  <c r="G192" i="2"/>
  <c r="G191" i="2"/>
  <c r="G187" i="2"/>
  <c r="G186" i="2"/>
  <c r="G185" i="2"/>
  <c r="G181" i="2"/>
  <c r="G180" i="2"/>
  <c r="G176" i="2"/>
  <c r="G175" i="2"/>
  <c r="G174" i="2"/>
  <c r="G173" i="2"/>
  <c r="G172" i="2"/>
  <c r="G171" i="2"/>
  <c r="G167" i="2"/>
  <c r="G166" i="2"/>
  <c r="G165" i="2"/>
  <c r="G164" i="2"/>
  <c r="G168" i="2" s="1"/>
  <c r="G163" i="2"/>
  <c r="G159" i="2"/>
  <c r="G158" i="2"/>
  <c r="G157" i="2"/>
  <c r="G156" i="2"/>
  <c r="G160" i="2" s="1"/>
  <c r="G155" i="2"/>
  <c r="G151" i="2"/>
  <c r="G150" i="2"/>
  <c r="G149" i="2"/>
  <c r="G148" i="2"/>
  <c r="G152" i="2" s="1"/>
  <c r="G147" i="2"/>
  <c r="G143" i="2"/>
  <c r="G142" i="2"/>
  <c r="G141" i="2"/>
  <c r="G140" i="2"/>
  <c r="G144" i="2" s="1"/>
  <c r="G139" i="2"/>
  <c r="G135" i="2"/>
  <c r="G134" i="2"/>
  <c r="G133" i="2"/>
  <c r="G132" i="2"/>
  <c r="G131" i="2"/>
  <c r="G130" i="2"/>
  <c r="G126" i="2"/>
  <c r="G125" i="2"/>
  <c r="G124" i="2"/>
  <c r="G123" i="2"/>
  <c r="G122" i="2"/>
  <c r="G121" i="2"/>
  <c r="G117" i="2"/>
  <c r="G116" i="2"/>
  <c r="G115" i="2"/>
  <c r="G114" i="2"/>
  <c r="G113" i="2"/>
  <c r="G112" i="2"/>
  <c r="G108" i="2"/>
  <c r="G107" i="2"/>
  <c r="G106" i="2"/>
  <c r="G105" i="2"/>
  <c r="G104" i="2"/>
  <c r="G103" i="2"/>
  <c r="G99" i="2"/>
  <c r="G98" i="2"/>
  <c r="G97" i="2"/>
  <c r="G96" i="2"/>
  <c r="G92" i="2"/>
  <c r="G91" i="2"/>
  <c r="G90" i="2"/>
  <c r="G89" i="2"/>
  <c r="G88" i="2"/>
  <c r="G87" i="2"/>
  <c r="G86" i="2"/>
  <c r="G85" i="2"/>
  <c r="G82" i="2"/>
  <c r="G81" i="2"/>
  <c r="G80" i="2"/>
  <c r="G79" i="2"/>
  <c r="G75" i="2"/>
  <c r="G74" i="2"/>
  <c r="G73" i="2"/>
  <c r="G69" i="2"/>
  <c r="G68" i="2"/>
  <c r="G67" i="2"/>
  <c r="G66" i="2"/>
  <c r="G70" i="2" s="1"/>
  <c r="G62" i="2"/>
  <c r="G61" i="2"/>
  <c r="G60" i="2"/>
  <c r="G56" i="2"/>
  <c r="G55" i="2"/>
  <c r="G54" i="2"/>
  <c r="G50" i="2"/>
  <c r="G49" i="2"/>
  <c r="G48" i="2"/>
  <c r="G44" i="2"/>
  <c r="G43" i="2"/>
  <c r="G42" i="2"/>
  <c r="G41" i="2"/>
  <c r="G40" i="2"/>
  <c r="G36" i="2"/>
  <c r="G35" i="2"/>
  <c r="G34" i="2"/>
  <c r="G33" i="2"/>
  <c r="G37" i="2" s="1"/>
  <c r="G29" i="2"/>
  <c r="G28" i="2"/>
  <c r="G27" i="2"/>
  <c r="G26" i="2"/>
  <c r="G25" i="2"/>
  <c r="G24" i="2"/>
  <c r="G30" i="2" s="1"/>
  <c r="G20" i="2"/>
  <c r="G19" i="2"/>
  <c r="G18" i="2"/>
  <c r="G14" i="2"/>
  <c r="G13" i="2"/>
  <c r="G12" i="2"/>
  <c r="G11" i="2"/>
  <c r="G10" i="2"/>
  <c r="G9" i="2"/>
  <c r="G8" i="2"/>
  <c r="G4" i="2"/>
  <c r="G3" i="2"/>
  <c r="G5" i="2" s="1"/>
  <c r="G350" i="1"/>
  <c r="G349" i="1"/>
  <c r="G348" i="1"/>
  <c r="G347" i="1"/>
  <c r="G346" i="1"/>
  <c r="G345" i="1"/>
  <c r="G344" i="1"/>
  <c r="G343" i="1"/>
  <c r="G339" i="1"/>
  <c r="G338" i="1"/>
  <c r="G337" i="1"/>
  <c r="G336" i="1"/>
  <c r="G335" i="1"/>
  <c r="G334" i="1"/>
  <c r="G333" i="1"/>
  <c r="G332" i="1"/>
  <c r="G328" i="1"/>
  <c r="G327" i="1"/>
  <c r="G329" i="1" s="1"/>
  <c r="G323" i="1"/>
  <c r="G322" i="1"/>
  <c r="G324" i="1" s="1"/>
  <c r="G318" i="1"/>
  <c r="G317" i="1"/>
  <c r="G313" i="1"/>
  <c r="G312" i="1"/>
  <c r="G314" i="1" s="1"/>
  <c r="G308" i="1"/>
  <c r="G307" i="1"/>
  <c r="G306" i="1"/>
  <c r="G305" i="1"/>
  <c r="G304" i="1"/>
  <c r="G303" i="1"/>
  <c r="G302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3" i="1"/>
  <c r="G282" i="1"/>
  <c r="G281" i="1"/>
  <c r="G280" i="1"/>
  <c r="G279" i="1"/>
  <c r="G278" i="1"/>
  <c r="G277" i="1"/>
  <c r="G276" i="1"/>
  <c r="G272" i="1"/>
  <c r="G271" i="1"/>
  <c r="G270" i="1"/>
  <c r="G269" i="1"/>
  <c r="G268" i="1"/>
  <c r="G267" i="1"/>
  <c r="G266" i="1"/>
  <c r="G265" i="1"/>
  <c r="G264" i="1"/>
  <c r="G273" i="1" s="1"/>
  <c r="G260" i="1"/>
  <c r="G259" i="1"/>
  <c r="G258" i="1"/>
  <c r="G257" i="1"/>
  <c r="G256" i="1"/>
  <c r="G255" i="1"/>
  <c r="G254" i="1"/>
  <c r="G250" i="1"/>
  <c r="G249" i="1"/>
  <c r="G245" i="1"/>
  <c r="G244" i="1"/>
  <c r="G243" i="1"/>
  <c r="G242" i="1"/>
  <c r="G239" i="1"/>
  <c r="G238" i="1"/>
  <c r="G234" i="1"/>
  <c r="G233" i="1"/>
  <c r="G232" i="1"/>
  <c r="G231" i="1"/>
  <c r="G230" i="1"/>
  <c r="G229" i="1"/>
  <c r="G225" i="1"/>
  <c r="G224" i="1"/>
  <c r="G223" i="1"/>
  <c r="G222" i="1"/>
  <c r="G221" i="1"/>
  <c r="G220" i="1"/>
  <c r="G216" i="1"/>
  <c r="G215" i="1"/>
  <c r="G214" i="1"/>
  <c r="G213" i="1"/>
  <c r="G212" i="1"/>
  <c r="G211" i="1"/>
  <c r="G207" i="1"/>
  <c r="G206" i="1"/>
  <c r="G205" i="1"/>
  <c r="G204" i="1"/>
  <c r="G203" i="1"/>
  <c r="G202" i="1"/>
  <c r="G198" i="1"/>
  <c r="G197" i="1"/>
  <c r="G196" i="1"/>
  <c r="G195" i="1"/>
  <c r="G194" i="1"/>
  <c r="G193" i="1"/>
  <c r="G192" i="1"/>
  <c r="G191" i="1"/>
  <c r="G187" i="1"/>
  <c r="G186" i="1"/>
  <c r="G185" i="1"/>
  <c r="G184" i="1"/>
  <c r="G183" i="1"/>
  <c r="G182" i="1"/>
  <c r="G178" i="1"/>
  <c r="G177" i="1"/>
  <c r="G176" i="1"/>
  <c r="G175" i="1"/>
  <c r="G174" i="1"/>
  <c r="G173" i="1"/>
  <c r="G169" i="1"/>
  <c r="G168" i="1"/>
  <c r="G167" i="1"/>
  <c r="G166" i="1"/>
  <c r="G165" i="1"/>
  <c r="G164" i="1"/>
  <c r="G159" i="1"/>
  <c r="G158" i="1"/>
  <c r="G156" i="1"/>
  <c r="G155" i="1"/>
  <c r="G154" i="1"/>
  <c r="G153" i="1"/>
  <c r="G152" i="1"/>
  <c r="G157" i="1" s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49" i="1" s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122" i="1" s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77" i="1" s="1"/>
  <c r="G4" i="1"/>
  <c r="G3" i="1"/>
  <c r="A38" i="5"/>
  <c r="A37" i="5"/>
  <c r="E20" i="5"/>
  <c r="D20" i="5"/>
  <c r="C20" i="5"/>
  <c r="B20" i="5"/>
  <c r="B5" i="5"/>
  <c r="B4" i="5"/>
  <c r="A2" i="5"/>
  <c r="E37" i="7"/>
  <c r="G36" i="7"/>
  <c r="G35" i="7"/>
  <c r="G37" i="7" s="1"/>
  <c r="G30" i="7"/>
  <c r="E28" i="7"/>
  <c r="G28" i="7" s="1"/>
  <c r="E27" i="7"/>
  <c r="G27" i="7" s="1"/>
  <c r="G26" i="7"/>
  <c r="G25" i="7"/>
  <c r="G24" i="7"/>
  <c r="G23" i="7"/>
  <c r="G22" i="7"/>
  <c r="G21" i="7"/>
  <c r="D15" i="7"/>
  <c r="G15" i="7" s="1"/>
  <c r="E14" i="7"/>
  <c r="G13" i="7"/>
  <c r="G12" i="7"/>
  <c r="G11" i="7"/>
  <c r="G10" i="7"/>
  <c r="G9" i="7"/>
  <c r="G8" i="7"/>
  <c r="G7" i="7"/>
  <c r="G6" i="7"/>
  <c r="G5" i="7"/>
  <c r="O19" i="8"/>
  <c r="C19" i="8"/>
  <c r="Q18" i="8"/>
  <c r="Q17" i="8"/>
  <c r="Q12" i="8"/>
  <c r="O12" i="8"/>
  <c r="R11" i="8"/>
  <c r="Q13" i="8" s="1"/>
  <c r="N18" i="3"/>
  <c r="M16" i="3"/>
  <c r="O35" i="11"/>
  <c r="O34" i="11"/>
  <c r="O33" i="11"/>
  <c r="C12" i="13"/>
  <c r="H10" i="13"/>
  <c r="C13" i="14"/>
  <c r="H10" i="14"/>
  <c r="H13" i="15"/>
  <c r="H12" i="15"/>
  <c r="H11" i="15"/>
  <c r="H10" i="15"/>
  <c r="C4" i="4"/>
  <c r="R16" i="3" l="1"/>
  <c r="N16" i="3"/>
  <c r="G14" i="7"/>
  <c r="G170" i="1"/>
  <c r="G179" i="1"/>
  <c r="G188" i="1"/>
  <c r="G100" i="2"/>
  <c r="G188" i="2"/>
  <c r="G431" i="2"/>
  <c r="G514" i="2"/>
  <c r="G631" i="2"/>
  <c r="G677" i="2"/>
  <c r="G691" i="2"/>
  <c r="G719" i="2"/>
  <c r="G739" i="2"/>
  <c r="G746" i="2"/>
  <c r="G797" i="2"/>
  <c r="E29" i="7"/>
  <c r="D30" i="7" s="1"/>
  <c r="G319" i="1"/>
  <c r="G340" i="1"/>
  <c r="G15" i="2"/>
  <c r="G57" i="2"/>
  <c r="G238" i="2"/>
  <c r="G251" i="2"/>
  <c r="G282" i="2"/>
  <c r="G301" i="2"/>
  <c r="G308" i="2"/>
  <c r="G322" i="2"/>
  <c r="G329" i="2"/>
  <c r="G360" i="2"/>
  <c r="G419" i="2"/>
  <c r="G442" i="2"/>
  <c r="G488" i="2"/>
  <c r="G499" i="2"/>
  <c r="G538" i="2"/>
  <c r="G625" i="2"/>
  <c r="G656" i="2"/>
  <c r="G663" i="2"/>
  <c r="G725" i="2"/>
  <c r="G767" i="2"/>
  <c r="G199" i="1"/>
  <c r="G208" i="1"/>
  <c r="G217" i="1"/>
  <c r="G226" i="1"/>
  <c r="G235" i="1"/>
  <c r="G251" i="1"/>
  <c r="G21" i="2"/>
  <c r="G51" i="2"/>
  <c r="G63" i="2"/>
  <c r="G204" i="2"/>
  <c r="G225" i="2"/>
  <c r="G232" i="2"/>
  <c r="G477" i="2"/>
  <c r="G559" i="2"/>
  <c r="G617" i="2"/>
  <c r="G705" i="2"/>
  <c r="G351" i="1"/>
  <c r="G45" i="2"/>
  <c r="G76" i="2"/>
  <c r="G196" i="2"/>
  <c r="G265" i="2"/>
  <c r="G401" i="2"/>
  <c r="G570" i="2"/>
  <c r="G640" i="2"/>
  <c r="G647" i="2"/>
  <c r="G699" i="2"/>
  <c r="G789" i="2"/>
  <c r="G160" i="1"/>
  <c r="G161" i="1" s="1"/>
  <c r="G246" i="1"/>
  <c r="G261" i="1"/>
  <c r="G284" i="1"/>
  <c r="G299" i="1"/>
  <c r="G309" i="1"/>
  <c r="G93" i="2"/>
  <c r="G109" i="2"/>
  <c r="G118" i="2"/>
  <c r="G127" i="2"/>
  <c r="G136" i="2"/>
  <c r="G177" i="2"/>
  <c r="G182" i="2"/>
  <c r="G277" i="2"/>
  <c r="G341" i="2"/>
  <c r="G354" i="2"/>
  <c r="G407" i="2"/>
  <c r="G453" i="2"/>
  <c r="G527" i="2"/>
  <c r="G609" i="2"/>
  <c r="G730" i="2"/>
  <c r="G754" i="2"/>
  <c r="G814" i="2"/>
  <c r="G821" i="2"/>
  <c r="G832" i="2"/>
  <c r="G843" i="2"/>
  <c r="G29" i="7"/>
  <c r="Q20" i="8"/>
  <c r="Q21" i="8" s="1"/>
  <c r="Q22" i="8" s="1"/>
  <c r="O24" i="8" s="1"/>
  <c r="L17" i="3" s="1"/>
  <c r="K12" i="20"/>
  <c r="O36" i="11"/>
  <c r="O38" i="11" s="1"/>
  <c r="H12" i="13"/>
  <c r="S33" i="3"/>
  <c r="H13" i="14"/>
  <c r="K20" i="17"/>
  <c r="H14" i="15"/>
  <c r="I17" i="15" s="1"/>
  <c r="M16" i="24"/>
  <c r="L19" i="3" l="1"/>
  <c r="M19" i="3" s="1"/>
  <c r="N19" i="3" s="1"/>
  <c r="M17" i="3"/>
  <c r="O30" i="3"/>
  <c r="H12" i="4" s="1"/>
  <c r="D17" i="31" s="1"/>
  <c r="J18" i="31" l="1"/>
  <c r="I18" i="31"/>
  <c r="H18" i="31"/>
  <c r="G18" i="31"/>
  <c r="L18" i="31"/>
  <c r="K18" i="31"/>
  <c r="S16" i="3"/>
  <c r="N17" i="3" l="1"/>
  <c r="S22" i="3" l="1"/>
  <c r="N22" i="3"/>
  <c r="S34" i="3" l="1"/>
  <c r="O16" i="3" l="1"/>
  <c r="H10" i="4" s="1"/>
  <c r="D13" i="31" s="1"/>
  <c r="Q34" i="3"/>
  <c r="G14" i="31" l="1"/>
  <c r="I14" i="31"/>
  <c r="L14" i="31"/>
  <c r="H14" i="31"/>
  <c r="J14" i="31"/>
  <c r="K14" i="31"/>
  <c r="H16" i="31"/>
  <c r="O34" i="3"/>
  <c r="P24" i="3" s="1"/>
  <c r="H13" i="4"/>
  <c r="J12" i="31"/>
  <c r="K12" i="31"/>
  <c r="H12" i="31"/>
  <c r="G12" i="31"/>
  <c r="I12" i="31"/>
  <c r="U34" i="3"/>
  <c r="I10" i="4" l="1"/>
  <c r="I11" i="4"/>
  <c r="I12" i="4"/>
  <c r="I9" i="4"/>
  <c r="L16" i="31"/>
  <c r="L5" i="31" s="1"/>
  <c r="G16" i="31"/>
  <c r="G5" i="31" s="1"/>
  <c r="G7" i="31" s="1"/>
  <c r="J16" i="31"/>
  <c r="J5" i="31" s="1"/>
  <c r="D19" i="31"/>
  <c r="F11" i="31" s="1"/>
  <c r="I16" i="31"/>
  <c r="I5" i="31" s="1"/>
  <c r="K16" i="31"/>
  <c r="K5" i="31" s="1"/>
  <c r="P13" i="3"/>
  <c r="H5" i="31"/>
  <c r="C6" i="3"/>
  <c r="P16" i="3"/>
  <c r="P10" i="3"/>
  <c r="I8" i="4"/>
  <c r="P30" i="3"/>
  <c r="I6" i="31" l="1"/>
  <c r="C7" i="31"/>
  <c r="J6" i="31"/>
  <c r="L6" i="31"/>
  <c r="F17" i="31"/>
  <c r="K6" i="31"/>
  <c r="G8" i="31"/>
  <c r="F15" i="31"/>
  <c r="H6" i="31"/>
  <c r="F13" i="31"/>
  <c r="G6" i="31"/>
  <c r="P34" i="3"/>
  <c r="H7" i="31"/>
  <c r="I13" i="4"/>
  <c r="F19" i="31" l="1"/>
  <c r="H8" i="31"/>
  <c r="I7" i="31"/>
  <c r="I8" i="31" l="1"/>
  <c r="J7" i="31"/>
  <c r="J8" i="31" l="1"/>
  <c r="K7" i="31"/>
  <c r="K8" i="31" l="1"/>
  <c r="L7" i="31"/>
  <c r="L8" i="31" s="1"/>
</calcChain>
</file>

<file path=xl/sharedStrings.xml><?xml version="1.0" encoding="utf-8"?>
<sst xmlns="http://schemas.openxmlformats.org/spreadsheetml/2006/main" count="8548" uniqueCount="2212">
  <si>
    <t>01.CANT.OBRA.001/01</t>
  </si>
  <si>
    <t>93207</t>
  </si>
  <si>
    <t>EXECUÇÃO DE ESCRITÓRIO EM CANTEIRO DE OBRA EM CHAPA DE MADEIRA COMPENSADA, NÃO INCLUSO MOBILIÁRIO E EQUIPAMENTOS. AF_02/2016</t>
  </si>
  <si>
    <t>M2</t>
  </si>
  <si>
    <t/>
  </si>
  <si>
    <t>Instalações para canteiros de obras</t>
  </si>
  <si>
    <t>INSUMO</t>
  </si>
  <si>
    <t>3080</t>
  </si>
  <si>
    <t>FECHADURA DE EMBUTIR PARA PORTA EXTERNA / ENTRADA, MAQUINA 40 MM, COM CILINDRO, MACANETA ALAVANCA E ESPELHO EM METAL CROMADO - NIVEL SEGURANCA MEDIO - COMPLETA</t>
  </si>
  <si>
    <t>CJ</t>
  </si>
  <si>
    <t>0,0578000</t>
  </si>
  <si>
    <t>3097</t>
  </si>
  <si>
    <t>FECHADURA DE EMBUTIR PARA PORTA DE BANHEIRO, TIPO TRANQUETA, MAQUINA 40 MM, MACANETAS ALAVANCA E ROSETAS REDONDAS EM METAL CROMADO - NIVEL SEGURANCA MEDIO - COMPLETA</t>
  </si>
  <si>
    <t>0,0385000</t>
  </si>
  <si>
    <t>10886</t>
  </si>
  <si>
    <t>EXTINTOR DE INCENDIO PORTATIL COM CARGA DE AGUA PRESSURIZADA DE 10 L, CLASSE A</t>
  </si>
  <si>
    <t>UN</t>
  </si>
  <si>
    <t>0,0193000</t>
  </si>
  <si>
    <t>10891</t>
  </si>
  <si>
    <t>EXTINTOR DE INCENDIO PORTATIL COM CARGA DE PO QUIMICO SECO (PQS) DE 4 KG, CLASSE BC</t>
  </si>
  <si>
    <t>11587</t>
  </si>
  <si>
    <t>FORRO DE PVC LISO, BRANCO, REGUA DE 10 CM, ESPESSURA DE 8 MM A 10 MM (COM COLOCACAO / SEM ESTRUTURA METALICA)</t>
  </si>
  <si>
    <t>0,9938000</t>
  </si>
  <si>
    <t>COMPOSICAO</t>
  </si>
  <si>
    <t>74130/1</t>
  </si>
  <si>
    <t>DISJUNTOR TERMOMAGNETICO MONOPOLAR PADRAO NEMA (AMERICANO) 10 A 30A 240V, FORNECIMENTO E INSTALACAO</t>
  </si>
  <si>
    <t>0,1734000</t>
  </si>
  <si>
    <t>74166/1</t>
  </si>
  <si>
    <t>CAIXA DE INSPEÇÃO EM CONCRETO PRÉ-MOLDADO DN 60CM COM TAMPA H= 60CM - FORNECIMENTO E INSTALACAO</t>
  </si>
  <si>
    <t>83463</t>
  </si>
  <si>
    <t>QUADRO DE DISTRIBUICAO DE ENERGIA EM CHAPA DE ACO GALVANIZADO, PARA 12 DISJUNTORES TERMOMAGNETICOS MONOPOLARES, COM BARRAMENTO TRIFASICO E NEUTRO - FORNECIMENTO E INSTALACAO</t>
  </si>
  <si>
    <t>86888</t>
  </si>
  <si>
    <t>VASO SANITÁRIO SIFONADO COM CAIXA ACOPLADA LOUÇA BRANCA - FORNECIMENTO E INSTALAÇÃO. AF_01/2020</t>
  </si>
  <si>
    <t>86934</t>
  </si>
  <si>
    <t>BANCADA DE MÁRMORE SINTÉTICO 120 X 60CM, COM CUBA INTEGRADA, INCLUSO SIFÃO TIPO FLEXÍVEL EM PVC, VÁLVULA EM PLÁSTICO CROMADO TIPO AMERICANA E TORNEIRA CROMADA LONGA, DE PAREDE, PADRÃO POPULAR - FORNECIMENTO E INSTALAÇÃO. AF_01/2020</t>
  </si>
  <si>
    <t>86943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</si>
  <si>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</si>
  <si>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</si>
  <si>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</si>
  <si>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87877</t>
  </si>
  <si>
    <t>CHAPISCO APLICADO EM ALVENARIAS E ESTRUTURAS DE CONCRETO INTERNAS, COM ROLO PARA TEXTURA ACRÍLICA.  ARGAMASSA INDUSTRIALIZADA COM PREPARO EM MISTURADOR 300 KG. AF_06/2014</t>
  </si>
  <si>
    <t>0,2047000</t>
  </si>
  <si>
    <t>88487</t>
  </si>
  <si>
    <t>APLICAÇÃO MANUAL DE PINTURA COM TINTA LÁTEX PVA EM PAREDES, DUAS DEMÃOS. AF_06/2014</t>
  </si>
  <si>
    <t>4,4976000</t>
  </si>
  <si>
    <t>89168</t>
  </si>
  <si>
    <t>(COMPOSIÇÃO REPRESENTATIVA) DO SERVIÇO DE ALVENARIA DE VEDAÇÃO DE BLOCOS VAZADOS DE CERÂMICA DE 9X19X19CM (ESPESSURA 9CM), PARA EDIFICAÇÃO HABITACIONAL UNIFAMILIAR (CASA) E EDIFICAÇÃO PÚBLICA PADRÃO. AF_11/2014</t>
  </si>
  <si>
    <t>0,1023000</t>
  </si>
  <si>
    <t>89171</t>
  </si>
  <si>
    <t>(COMPOSIÇÃO REPRESENTATIVA) DO SERVIÇO DE REVESTIMENTO CERÂMICO PARA PISO COM PLACAS TIPO GRÉS DE DIMENSÕES 35X35 CM, PARA EDIFICAÇÃO HABITACIONAL UNIFAMILIAR (CASA) E EDIFICAÇÃO PÚBLICA PADRÃO. AF_11/2014</t>
  </si>
  <si>
    <t>0,0806000</t>
  </si>
  <si>
    <t>89173</t>
  </si>
  <si>
    <t>(COMPOSIÇÃO REPRESENTATIVA) DO SERVIÇO DE EMBOÇO/MASSA ÚNICA, APLICADO MANUALMENTE, TRAÇO 1:2:8, EM BETONEIRA DE 400L, PAREDES INTERNAS, COM EXECUÇÃO DE TALISCAS, EDIFICAÇÃO HABITACIONAL UNIFAMILIAR (CASAS) E EDIFICAÇÃO PÚBLICA PADRÃO. AF_12/2014</t>
  </si>
  <si>
    <t>89482</t>
  </si>
  <si>
    <t>CAIXA SIFONADA, PVC, DN 100 X 100 X 50 MM, FORNECIDA E INSTALADA EM RAMAIS DE ENCAMINHAMENTO DE ÁGUA PLUVIAL. AF_12/2014</t>
  </si>
  <si>
    <t>89711</t>
  </si>
  <si>
    <t>TUBO PVC, SERIE NORMAL, ESGOTO PREDIAL, DN 40 MM, FORNECIDO E INSTALADO EM RAMAL DE DESCARGA OU RAMAL DE ESGOTO SANITÁRIO. AF_12/2014</t>
  </si>
  <si>
    <t>M</t>
  </si>
  <si>
    <t>0,1388000</t>
  </si>
  <si>
    <t>89712</t>
  </si>
  <si>
    <t>TUBO PVC, SERIE NORMAL, ESGOTO PREDIAL, DN 50 MM, FORNECIDO E INSTALADO EM RAMAL DE DESCARGA OU RAMAL DE ESGOTO SANITÁRIO. AF_12/2014</t>
  </si>
  <si>
    <t>0,1253000</t>
  </si>
  <si>
    <t>89714</t>
  </si>
  <si>
    <t>TUBO PVC, SERIE NORMAL, ESGOTO PREDIAL, DN 100 MM, FORNECIDO E INSTALADO EM RAMAL DE DESCARGA OU RAMAL DE ESGOTO SANITÁRIO. AF_12/2014</t>
  </si>
  <si>
    <t>0,1472000</t>
  </si>
  <si>
    <t>89724</t>
  </si>
  <si>
    <t>JOELHO 90 GRAUS, PVC, SERIE NORMAL, ESGOTO PREDIAL, DN 40 MM, JUNTA SOLDÁVEL, FORNECIDO E INSTALADO EM RAMAL DE DESCARGA OU RAMAL DE ESGOTO SANITÁRIO. AF_12/2014</t>
  </si>
  <si>
    <t>0,0771000</t>
  </si>
  <si>
    <t>89726</t>
  </si>
  <si>
    <t>JOELHO 45 GRAUS, PVC, SERIE NORMAL, ESGOTO PREDIAL, DN 40 MM, JUNTA SOLDÁVEL, FORNECIDO E INSTALADO EM RAMAL DE DESCARGA OU RAMAL DE ESGOTO SANITÁRIO. AF_12/2014</t>
  </si>
  <si>
    <t>89731</t>
  </si>
  <si>
    <t>JOELHO 90 GRAUS, PVC, SERIE NORMAL, ESGOTO PREDIAL, DN 50 MM, JUNTA ELÁSTICA, FORNECIDO E INSTALADO EM RAMAL DE DESCARGA OU RAMAL DE ESGOTO SANITÁRIO. AF_12/2014</t>
  </si>
  <si>
    <t>89748</t>
  </si>
  <si>
    <t>CURVA CURTA 90 GRAUS, PVC, SERIE NORMAL, ESGOTO PREDIAL, DN 100 MM, JUNTA ELÁSTICA, FORNECIDO E INSTALADO EM RAMAL DE DESCARGA OU RAMAL DE ESGOTO SANITÁRIO. AF_12/2014</t>
  </si>
  <si>
    <t>89784</t>
  </si>
  <si>
    <t>TE, PVC, SERIE NORMAL, ESGOTO PREDIAL, DN 50 X 50 MM, JUNTA ELÁSTICA, FORNECIDO E INSTALADO EM RAMAL DE DESCARGA OU RAMAL DE ESGOTO SANITÁRIO. AF_12/2014</t>
  </si>
  <si>
    <t>89796</t>
  </si>
  <si>
    <t>TE, PVC, SERIE NORMAL, ESGOTO PREDIAL, DN 100 X 100 MM, JUNTA ELÁSTICA, FORNECIDO E INSTALADO EM RAMAL DE DESCARGA OU RAMAL DE ESGOTO SANITÁRIO. AF_12/2014</t>
  </si>
  <si>
    <t>89957</t>
  </si>
  <si>
    <t>PONTO DE CONSUMO TERMINAL DE ÁGUA FRIA (SUBRAMAL) COM TUBULAÇÃO DE PVC, DN 25 MM, INSTALADO EM RAMAL DE ÁGUA, INCLUSOS RASGO E CHUMBAMENTO EM ALVENARIA. AF_12/2014</t>
  </si>
  <si>
    <t>0,0964000</t>
  </si>
  <si>
    <t>90443</t>
  </si>
  <si>
    <t>RASGO EM ALVENARIA PARA RAMAIS/ DISTRIBUIÇÃO COM DIAMETROS MENORES OU IGUAIS A 40 MM. AF_05/2015</t>
  </si>
  <si>
    <t>0,1002000</t>
  </si>
  <si>
    <t>90466</t>
  </si>
  <si>
    <t>CHUMBAMENTO LINEAR EM ALVENARIA PARA RAMAIS/DISTRIBUIÇÃO COM DIÂMETROS MENORES OU IGUAIS A 40 MM. AF_05/2015</t>
  </si>
  <si>
    <t>90820</t>
  </si>
  <si>
    <t>PORTA DE MADEIRA PARA PINTURA, SEMI-OCA (LEVE OU MÉDIA), 60X210CM, ESPESSURA DE 3,5CM, INCLUSO DOBRADIÇAS - FORNECIMENTO E INSTALAÇÃO. AF_12/2019</t>
  </si>
  <si>
    <t>90822</t>
  </si>
  <si>
    <t>PORTA DE MADEIRA PARA PINTURA, SEMI-OCA (LEVE OU MÉDIA), 80X210CM, ESPESSURA DE 3,5CM, INCLUSO DOBRADIÇAS - FORNECIMENTO E INSTALAÇÃO. AF_12/2019</t>
  </si>
  <si>
    <t>91170</t>
  </si>
  <si>
    <t>FIXAÇÃO DE TUBOS HORIZONTAIS DE PVC, CPVC OU COBRE DIÂMETROS MENORES OU IGUAIS A 40 MM OU ELETROCALHAS ATÉ 150MM DE LARGURA, COM ABRAÇADEIRA METÁLICA RÍGIDA TIPO D 1/2, FIXADA EM PERFILADO EM LAJE. AF_05/2015</t>
  </si>
  <si>
    <t>0,5300000</t>
  </si>
  <si>
    <t>91173</t>
  </si>
  <si>
    <t>FIXAÇÃO DE TUBOS VERTICAIS DE PPR DIÂMETROS MENORES OU IGUAIS A 40 MM COM ABRAÇADEIRA METÁLICA RÍGIDA TIPO D 1/2", FIXADA EM PERFILADO EM ALVENARIA. AF_05/2015</t>
  </si>
  <si>
    <t>1,7344000</t>
  </si>
  <si>
    <t>91341</t>
  </si>
  <si>
    <t>PORTA EM ALUMÍNIO DE ABRIR TIPO VENEZIANA COM GUARNIÇÃO, FIXAÇÃO COM PARAFUSOS - FORNECIMENTO E INSTALAÇÃO. AF_12/2019</t>
  </si>
  <si>
    <t>0,0324000</t>
  </si>
  <si>
    <t>91862</t>
  </si>
  <si>
    <t>ELETRODUTO RÍGIDO ROSCÁVEL, PVC, DN 20 MM (1/2"), PARA CIRCUITOS TERMINAIS, INSTALADO EM FORRO - FORNECIMENTO E INSTALAÇÃO. AF_12/2015</t>
  </si>
  <si>
    <t>91870</t>
  </si>
  <si>
    <t>ELETRODUTO RÍGIDO ROSCÁVEL, PVC, DN 20 MM (1/2"), PARA CIRCUITOS TERMINAIS, INSTALADO EM PAREDE - FORNECIMENTO E INSTALAÇÃO. AF_12/2015</t>
  </si>
  <si>
    <t>91911</t>
  </si>
  <si>
    <t>CURVA 90 GRAUS PARA ELETRODUTO, PVC, ROSCÁVEL, DN 20 MM (1/2"), PARA CIRCUITOS TERMINAIS, INSTALADA EM PAREDE - FORNECIMENTO E INSTALAÇÃO. AF_12/2015</t>
  </si>
  <si>
    <t>0,1927000</t>
  </si>
  <si>
    <t>91924</t>
  </si>
  <si>
    <t>CABO DE COBRE FLEXÍVEL ISOLADO, 1,5 MM², ANTI-CHAMA 450/750 V, PARA CIRCUITOS TERMINAIS - FORNECIMENTO E INSTALAÇÃO. AF_12/2015</t>
  </si>
  <si>
    <t>1,4165000</t>
  </si>
  <si>
    <t>91926</t>
  </si>
  <si>
    <t>CABO DE COBRE FLEXÍVEL ISOLADO, 2,5 MM², ANTI-CHAMA 450/750 V, PARA CIRCUITOS TERMINAIS - FORNECIMENTO E INSTALAÇÃO. AF_12/2015</t>
  </si>
  <si>
    <t>3,4689000</t>
  </si>
  <si>
    <t>91928</t>
  </si>
  <si>
    <t>CABO DE COBRE FLEXÍVEL ISOLADO, 4 MM², ANTI-CHAMA 450/750 V, PARA CIRCUITOS TERMINAIS - FORNECIMENTO E INSTALAÇÃO. AF_12/2015</t>
  </si>
  <si>
    <t>2,0235000</t>
  </si>
  <si>
    <t>91937</t>
  </si>
  <si>
    <t>CAIXA OCTOGONAL 3" X 3", PVC, INSTALADA EM LAJE - FORNECIMENTO E INSTALAÇÃO. AF_12/2015</t>
  </si>
  <si>
    <t>91945</t>
  </si>
  <si>
    <t>SUPORTE PARAFUSADO COM PLACA DE ENCAIXE 4" X 2" ALTO (2,00 M DO PISO) PARA PONTO ELÉTRICO - FORNECIMENTO E INSTALAÇÃO. AF_12/2015</t>
  </si>
  <si>
    <t>92000</t>
  </si>
  <si>
    <t>TOMADA BAIXA DE EMBUTIR (1 MÓDULO), 2P+T 10 A, INCLUINDO SUPORTE E PLACA - FORNECIMENTO E INSTALAÇÃO. AF_12/2015</t>
  </si>
  <si>
    <t>92008</t>
  </si>
  <si>
    <t>TOMADA BAIXA DE EMBUTIR (2 MÓDULOS), 2P+T 10 A, INCLUINDO SUPORTE E PLACA - FORNECIMENTO E INSTALAÇÃO. AF_12/2015</t>
  </si>
  <si>
    <t>0,1542000</t>
  </si>
  <si>
    <t>92023</t>
  </si>
  <si>
    <t>INTERRUPTOR SIMPLES (1 MÓDULO) COM 1 TOMADA DE EMBUTIR 2P+T 10 A,  INCLUINDO SUPORTE E PLACA - FORNECIMENTO E INSTALAÇÃO. AF_12/2015</t>
  </si>
  <si>
    <t>0,1349000</t>
  </si>
  <si>
    <t>92543</t>
  </si>
  <si>
    <t>TRAMA DE MADEIRA COMPOSTA POR TERÇAS PARA TELHADOS DE ATÉ 2 ÁGUAS PARA TELHA ONDULADA DE FIBROCIMENTO, METÁLICA, PLÁSTICA OU TERMOACÚSTICA, INCLUSO TRANSPORTE VERTICAL. AF_07/2019</t>
  </si>
  <si>
    <t>1,3621000</t>
  </si>
  <si>
    <t>92981</t>
  </si>
  <si>
    <t>CABO DE COBRE FLEXÍVEL ISOLADO, 16 MM², ANTI-CHAMA 450/750 V, PARA DISTRIBUIÇÃO - FORNECIMENTO E INSTALAÇÃO. AF_12/2015</t>
  </si>
  <si>
    <t>93358</t>
  </si>
  <si>
    <t>ESCAVAÇÃO MANUAL DE VALA COM PROFUNDIDADE MENOR OU IGUAL A 1,30 M. AF_03/2016</t>
  </si>
  <si>
    <t>M3</t>
  </si>
  <si>
    <t>0,0233000</t>
  </si>
  <si>
    <t>94210</t>
  </si>
  <si>
    <t>TELHAMENTO COM TELHA ONDULADA DE FIBROCIMENTO E = 6 MM, COM RECOBRIMENTO LATERAL DE 1 1/4 DE ONDA PARA TELHADO COM INCLINAÇÃO MÁXIMA DE 10°, COM ATÉ 2 ÁGUAS, INCLUSO IÇAMENTO. AF_07/2019</t>
  </si>
  <si>
    <t>94559</t>
  </si>
  <si>
    <t>JANELA DE AÇO TIPO BASCULANTE PARA VIDROS, COM BATENTE, FERRAGENS E PINTURA ANTICORROSIVA. EXCLUSIVE VIDROS, ACABAMENTO, ALIZAR E CONTRAMARCO. FORNECIMENTO E INSTALAÇÃO. AF_12/2019</t>
  </si>
  <si>
    <t>0,0289000</t>
  </si>
  <si>
    <t>95240</t>
  </si>
  <si>
    <t>LASTRO DE CONCRETO MAGRO, APLICADO EM PISOS OU RADIERS, ESPESSURA DE 3 CM. AF_07/2016</t>
  </si>
  <si>
    <t>0,0054000</t>
  </si>
  <si>
    <t>95241</t>
  </si>
  <si>
    <t>LASTRO DE CONCRETO MAGRO, APLICADO EM PISOS OU RADIERS, ESPESSURA DE 5 CM. AF_07/2016</t>
  </si>
  <si>
    <t>1,3559000</t>
  </si>
  <si>
    <t>95805</t>
  </si>
  <si>
    <t>CONDULETE DE PVC, TIPO B, PARA ELETRODUTO DE PVC SOLDÁVEL DN 25 MM (3/4''), APARENTE - FORNECIMENTO E INSTALAÇÃO. AF_11/2016</t>
  </si>
  <si>
    <t>0,2891000</t>
  </si>
  <si>
    <t>95811</t>
  </si>
  <si>
    <t>CONDULETE DE PVC, TIPO LB, PARA ELETRODUTO DE PVC SOLDÁVEL DN 25 MM (3/4''), APARENTE - FORNECIMENTO E INSTALAÇÃO. AF_11/2016</t>
  </si>
  <si>
    <t>96985</t>
  </si>
  <si>
    <t>HASTE DE ATERRAMENTO 5/8  PARA SPDA - FORNECIMENTO E INSTALAÇÃO. AF_12/2017</t>
  </si>
  <si>
    <t>96995</t>
  </si>
  <si>
    <t>REATERRO MANUAL APILOADO COM SOQUETE. AF_10/2017</t>
  </si>
  <si>
    <t>0,0060000</t>
  </si>
  <si>
    <t>97586</t>
  </si>
  <si>
    <t>LUMINÁRIA TIPO CALHA, DE SOBREPOR, COM 2 LÂMPADAS TUBULARES FLUORESCENTES DE 36 W, COM REATOR DE PARTIDA RÁPIDA - FORNECIMENTO E INSTALAÇÃO. AF_02/2020</t>
  </si>
  <si>
    <t>0,1156000</t>
  </si>
  <si>
    <t>97593</t>
  </si>
  <si>
    <t>LUMINÁRIA TIPO SPOT, DE SOBREPOR, COM 1 LÂMPADA FLUORESCENTE DE 15 W, SEM REATOR - FORNECIMENTO E INSTALAÇÃO. AF_02/2020</t>
  </si>
  <si>
    <t>97611</t>
  </si>
  <si>
    <t>LÂMPADA COMPACTA FLUORESCENTE DE 15 W, BASE E27 - FORNECIMENTO E INSTALAÇÃO. AF_02/2020</t>
  </si>
  <si>
    <t>97612</t>
  </si>
  <si>
    <t>LÂMPADA COMPACTA FLUORESCENTE DE 20 W, BASE E27 - FORNECIMENTO E INSTALAÇÃO. AF_02/2020</t>
  </si>
  <si>
    <t>97886</t>
  </si>
  <si>
    <t>CAIXA ENTERRADA ELÉTRICA RETANGULAR, EM ALVENARIA COM TIJOLOS CERÂMICOS MACIÇOS, FUNDO COM BRITA, DIMENSÕES INTERNAS: 0,3X0,3X0,3 M. AF_05/2018</t>
  </si>
  <si>
    <t>98283</t>
  </si>
  <si>
    <t>CABO TELEFÔNICO CCI-50 4 PARES, SEM BLINDAGEM, INSTALADO EM DISTRIBUIÇÃO DE EDIFICAÇÃO RESIDENCIAL - FORNECIMENTO E INSTALAÇÃO. AF_11/2019</t>
  </si>
  <si>
    <t>0,6167000</t>
  </si>
  <si>
    <t>98441</t>
  </si>
  <si>
    <t>PAREDE DE MADEIRA COMPENSADA PARA CONSTRUÇÃO TEMPORÁRIA EM CHAPA SIMPLES, EXTERNA, COM ÁREA LÍQUIDA MAIOR OU IGUAL A 6 M², SEM VÃO. AF_05/2018</t>
  </si>
  <si>
    <t>0,2979000</t>
  </si>
  <si>
    <t>98442</t>
  </si>
  <si>
    <t>PAREDE DE MADEIRA COMPENSADA PARA CONSTRUÇÃO TEMPORÁRIA EM CHAPA SIMPLES, EXTERNA, COM ÁREA LÍQUIDA MENOR QUE 6 M², SEM VÃO. AF_05/2018</t>
  </si>
  <si>
    <t>0,3429000</t>
  </si>
  <si>
    <t>98443</t>
  </si>
  <si>
    <t>PAREDE DE MADEIRA COMPENSADA PARA CONSTRUÇÃO TEMPORÁRIA EM CHAPA SIMPLES, INTERNA, COM ÁREA LÍQUIDA MAIOR OU IGUAL A 6 M², SEM VÃO. AF_05/2018</t>
  </si>
  <si>
    <t>0,1581000</t>
  </si>
  <si>
    <t>98444</t>
  </si>
  <si>
    <t>PAREDE DE MADEIRA COMPENSADA PARA CONSTRUÇÃO TEMPORÁRIA EM CHAPA SIMPLES, INTERNA, COM ÁREA LÍQUIDA MENOR QUE 6 M², SEM VÃO. AF_05/2018</t>
  </si>
  <si>
    <t>0,1820000</t>
  </si>
  <si>
    <t>98445</t>
  </si>
  <si>
    <t>PAREDE DE MADEIRA COMPENSADA PARA CONSTRUÇÃO TEMPORÁRIA EM CHAPA SIMPLES, EXTERNA, COM ÁREA LÍQUIDA MAIOR OU IGUAL A 6 M², COM VÃO. AF_05/2018</t>
  </si>
  <si>
    <t>0,4654000</t>
  </si>
  <si>
    <t>98446</t>
  </si>
  <si>
    <t>PAREDE DE MADEIRA COMPENSADA PARA CONSTRUÇÃO TEMPORÁRIA EM CHAPA SIMPLES, EXTERNA, COM ÁREA LÍQUIDA MENOR QUE 6 M², COM VÃO. AF_05/2018</t>
  </si>
  <si>
    <t>0,3629000</t>
  </si>
  <si>
    <t>98447</t>
  </si>
  <si>
    <t>PAREDE DE MADEIRA COMPENSADA PARA CONSTRUÇÃO TEMPORÁRIA EM CHAPA SIMPLES, INTERNA, COM ÁREA LÍQUIDA MAIOR OU IGUAL A 6 M², COM VÃO. AF_05/2018</t>
  </si>
  <si>
    <t>0,2470000</t>
  </si>
  <si>
    <t>98448</t>
  </si>
  <si>
    <t>PAREDE DE MADEIRA COMPENSADA PARA CONSTRUÇÃO TEMPORÁRIA EM CHAPA SIMPLES, INTERNA, COM ÁREA LÍQUIDA MENOR QUE 6 M², COM VÃO. AF_05/2018</t>
  </si>
  <si>
    <t>0,1926000</t>
  </si>
  <si>
    <t>100556</t>
  </si>
  <si>
    <t>CAIXA DE PASSAGEM PARA TELEFONE 15X15X10CM (SOBREPOR), FORNECIMENTO E INSTALACAO. AF_11/2019</t>
  </si>
  <si>
    <t>100665</t>
  </si>
  <si>
    <t>JANELA DE MADEIRA - CEDRINHO/ANGELIM OU EQUIVALENTE DA REGIÃO - DE ABRIR COM 4 FOLHAS (2 VENEZIANAS E 2 GUILHOTINAS PARA VIDRO), COM BATENTE, ALIZAR E FERRAGENS. EXCLUSIVE VIDROS, ACABAMENTO E CONTRAMARCO. FORNECIMENTO E INSTALAÇÃO. AF_12/2019</t>
  </si>
  <si>
    <t>101165</t>
  </si>
  <si>
    <t>ALVENARIA DE EMBASAMENTO COM BLOCO ESTRUTURAL DE CONCRETO, DE 14X19X29CM E ARGAMASSA DE ASSENTAMENTO COM PREPARO EM BETONEIRA. AF_05/2020</t>
  </si>
  <si>
    <t>0,0239000</t>
  </si>
  <si>
    <t>01.CANT.OBRA.003/01</t>
  </si>
  <si>
    <t>93208</t>
  </si>
  <si>
    <t>EXECUÇÃO DE ALMOXARIFADO EM CANTEIRO DE OBRA EM CHAPA DE MADEIRA COMPENSADA, INCLUSO PRATELEIRAS. AF_02/2016</t>
  </si>
  <si>
    <t>4513</t>
  </si>
  <si>
    <t>CAIBRO DE MADEIRA NAO APARELHADA 5 X 5 CM (2 X 2 ") PINUS, MISTA OU EQUIVALENTE DA REGIAO</t>
  </si>
  <si>
    <t>3,4844000</t>
  </si>
  <si>
    <t>6193</t>
  </si>
  <si>
    <t>TABUA DE MADEIRA NAO APARELHADA *2,5 X 20* CM, CEDRINHO OU EQUIVALENTE DA REGIAO</t>
  </si>
  <si>
    <t>3,9174000</t>
  </si>
  <si>
    <t>0,0252000</t>
  </si>
  <si>
    <t>11455</t>
  </si>
  <si>
    <t>FECHO / TRINCO / FERROLHO FIO REDONDO, DE SOBREPOR, 8", EM ACO GALVANIZADO / ZINCADO</t>
  </si>
  <si>
    <t>1,0000000</t>
  </si>
  <si>
    <t>0,0504000</t>
  </si>
  <si>
    <t>84402</t>
  </si>
  <si>
    <t>QUADRO DE DISTRIBUICAO DE ENERGIA P/ 6 DISJUNTORES TERMOMAGNETICOS MONOPOLARES SEM BARRAMENTO, DE EMBUTIR, EM CHAPA METALICA - FORNECIMENTO E INSTALACAO</t>
  </si>
  <si>
    <t>88262</t>
  </si>
  <si>
    <t>CARPINTEIRO DE FORMAS COM ENCARGOS COMPLEMENTARES</t>
  </si>
  <si>
    <t>H</t>
  </si>
  <si>
    <t>0,9794000</t>
  </si>
  <si>
    <t>3,7457000</t>
  </si>
  <si>
    <t>0,2518000</t>
  </si>
  <si>
    <t>0,2266000</t>
  </si>
  <si>
    <t>0,0634000</t>
  </si>
  <si>
    <t>0,0755000</t>
  </si>
  <si>
    <t>0,6219000</t>
  </si>
  <si>
    <t>0,6798000</t>
  </si>
  <si>
    <t>0,1259000</t>
  </si>
  <si>
    <t>92025</t>
  </si>
  <si>
    <t>INTERRUPTOR SIMPLES (1 MÓDULO) COM 2 TOMADAS DE EMBUTIR 2P+T 10 A,  INCLUINDO SUPORTE E PLACA - FORNECIMENTO E INSTALAÇÃO. AF_12/2015</t>
  </si>
  <si>
    <t>1,4396000</t>
  </si>
  <si>
    <t>0,0262000</t>
  </si>
  <si>
    <t>0,0067000</t>
  </si>
  <si>
    <t>0,1007000</t>
  </si>
  <si>
    <t>0,3517000</t>
  </si>
  <si>
    <t>0,4048000</t>
  </si>
  <si>
    <t>0,0281000</t>
  </si>
  <si>
    <t>0,0323000</t>
  </si>
  <si>
    <t>0,5495000</t>
  </si>
  <si>
    <t>0,4284000</t>
  </si>
  <si>
    <t>0,0439000</t>
  </si>
  <si>
    <t>0,0342000</t>
  </si>
  <si>
    <t>0,0269000</t>
  </si>
  <si>
    <t>SINAPI JUN 2020 DES</t>
  </si>
  <si>
    <t>CÓDIGO</t>
  </si>
  <si>
    <t>DESCRIÇAO</t>
  </si>
  <si>
    <t>UNIDADE</t>
  </si>
  <si>
    <t>CONSUMO</t>
  </si>
  <si>
    <t>CUSTO UNITÁRIO</t>
  </si>
  <si>
    <t>CUSTO TOTAL</t>
  </si>
  <si>
    <t>CUSTO TOTAL SEM BDI</t>
  </si>
  <si>
    <t>44,00</t>
  </si>
  <si>
    <t>32,92</t>
  </si>
  <si>
    <t>139,12</t>
  </si>
  <si>
    <t>134,53</t>
  </si>
  <si>
    <t>46,77</t>
  </si>
  <si>
    <t>12,45</t>
  </si>
  <si>
    <t>210,75</t>
  </si>
  <si>
    <t>352,75</t>
  </si>
  <si>
    <t>343,37</t>
  </si>
  <si>
    <t>251,71</t>
  </si>
  <si>
    <t>176,79</t>
  </si>
  <si>
    <t>17,33</t>
  </si>
  <si>
    <t>7,23</t>
  </si>
  <si>
    <t>8,99</t>
  </si>
  <si>
    <t>62,19</t>
  </si>
  <si>
    <t>29,88</t>
  </si>
  <si>
    <t>23,77</t>
  </si>
  <si>
    <t>21,02</t>
  </si>
  <si>
    <t>13,55</t>
  </si>
  <si>
    <t>20,92</t>
  </si>
  <si>
    <t>41,89</t>
  </si>
  <si>
    <t>7,63</t>
  </si>
  <si>
    <t>5,80</t>
  </si>
  <si>
    <t>8,33</t>
  </si>
  <si>
    <t>27,99</t>
  </si>
  <si>
    <t>15,25</t>
  </si>
  <si>
    <t>30,99</t>
  </si>
  <si>
    <t>97,56</t>
  </si>
  <si>
    <t>8,95</t>
  </si>
  <si>
    <t>318,90</t>
  </si>
  <si>
    <t>344,46</t>
  </si>
  <si>
    <t>2,21</t>
  </si>
  <si>
    <t>1,12</t>
  </si>
  <si>
    <t>597,25</t>
  </si>
  <si>
    <t>6,51</t>
  </si>
  <si>
    <t>7,14</t>
  </si>
  <si>
    <t>8,92</t>
  </si>
  <si>
    <t>1,86</t>
  </si>
  <si>
    <t>2,68</t>
  </si>
  <si>
    <t>4,35</t>
  </si>
  <si>
    <t>7,61</t>
  </si>
  <si>
    <t>5,98</t>
  </si>
  <si>
    <t>17,26</t>
  </si>
  <si>
    <t>27,64</t>
  </si>
  <si>
    <t>29,13</t>
  </si>
  <si>
    <t>10,55</t>
  </si>
  <si>
    <t>10,05</t>
  </si>
  <si>
    <t>56,84</t>
  </si>
  <si>
    <t>35,86</t>
  </si>
  <si>
    <t>574,93</t>
  </si>
  <si>
    <t>12,13</t>
  </si>
  <si>
    <t>20,23</t>
  </si>
  <si>
    <t>16,65</t>
  </si>
  <si>
    <t>10,75</t>
  </si>
  <si>
    <t>44,06</t>
  </si>
  <si>
    <t>34,46</t>
  </si>
  <si>
    <t>76,27</t>
  </si>
  <si>
    <t>71,33</t>
  </si>
  <si>
    <t>15,02</t>
  </si>
  <si>
    <t>16,20</t>
  </si>
  <si>
    <t>119,10</t>
  </si>
  <si>
    <t>7,06</t>
  </si>
  <si>
    <t>70,32</t>
  </si>
  <si>
    <t>72,54</t>
  </si>
  <si>
    <t>60,04</t>
  </si>
  <si>
    <t>61,62</t>
  </si>
  <si>
    <t>84,31</t>
  </si>
  <si>
    <t>109,37</t>
  </si>
  <si>
    <t>70,16</t>
  </si>
  <si>
    <t>89,04</t>
  </si>
  <si>
    <t>29,37</t>
  </si>
  <si>
    <t>696,55</t>
  </si>
  <si>
    <t>628,15</t>
  </si>
  <si>
    <t>4,87</t>
  </si>
  <si>
    <t>9,08</t>
  </si>
  <si>
    <t>76,28</t>
  </si>
  <si>
    <t>17,64</t>
  </si>
  <si>
    <t>41,92</t>
  </si>
  <si>
    <t>01.CANT.OBRA.013/01</t>
  </si>
  <si>
    <t>93584</t>
  </si>
  <si>
    <t>EXECUÇÃO DE DEPÓSITO EM CANTEIRO DE OBRA EM CHAPA DE MADEIRA COMPENSADA, NÃO INCLUSO MOBILIÁRIO. AF_04/2016</t>
  </si>
  <si>
    <t>0,0662000</t>
  </si>
  <si>
    <t>5,0649000</t>
  </si>
  <si>
    <t>0,1325000</t>
  </si>
  <si>
    <t>0,1722000</t>
  </si>
  <si>
    <t>0,1530000</t>
  </si>
  <si>
    <t>91852</t>
  </si>
  <si>
    <t>ELETRODUTO FLEXÍVEL CORRUGADO, PVC, DN 20 MM (1/2"), PARA CIRCUITOS TERMINAIS, INSTALADO EM PAREDE - FORNECIMENTO E INSTALAÇÃO. AF_12/2015</t>
  </si>
  <si>
    <t>0,6755000</t>
  </si>
  <si>
    <t>1,7192000</t>
  </si>
  <si>
    <t>0,0404000</t>
  </si>
  <si>
    <t>0,0093000</t>
  </si>
  <si>
    <t>1,5110000</t>
  </si>
  <si>
    <t>0,0106000</t>
  </si>
  <si>
    <t>0,5136000</t>
  </si>
  <si>
    <t>0,5911000</t>
  </si>
  <si>
    <t>0,8023000</t>
  </si>
  <si>
    <t>0,6255000</t>
  </si>
  <si>
    <t>0,0417000</t>
  </si>
  <si>
    <t>5,53</t>
  </si>
  <si>
    <t>4417</t>
  </si>
  <si>
    <t>SARRAFO DE MADEIRA NAO APARELHADA *2,5 X 7* CM, MACARANDUBA, ANGELIM OU EQUIVALENTE DA REGIAO</t>
  </si>
  <si>
    <t>4491</t>
  </si>
  <si>
    <t>PONTALETE DE MADEIRA NAO APARELHADA *7,5 X 7,5* CM (3 X 3 ") PINUS, MISTA OU EQUIVALENTE DA REGIAO</t>
  </si>
  <si>
    <t>4813</t>
  </si>
  <si>
    <t>PLACA DE OBRA (PARA CONSTRUCAO CIVIL) EM CHAPA GALVANIZADA *N. 22*, ADESIVADA, DE *2,0 X 1,125* M</t>
  </si>
  <si>
    <t>5075</t>
  </si>
  <si>
    <t>PREGO DE ACO POLIDO COM CABECA 18 X 30 (2 3/4 X 10)</t>
  </si>
  <si>
    <t>KG</t>
  </si>
  <si>
    <t>88316</t>
  </si>
  <si>
    <t>SERVENTE COM ENCARGOS COMPLEMENTARES</t>
  </si>
  <si>
    <t>94962</t>
  </si>
  <si>
    <t>CONCRETO MAGRO PARA LASTRO, TRAÇO 1:4,5:4,5 (CIMENTO/ AREIA MÉDIA/ BRITA 1)  - PREPARO MECÂNICO COM BETONEIRA 400 L. AF_07/2016</t>
  </si>
  <si>
    <t>COMP 01</t>
  </si>
  <si>
    <t xml:space="preserve">PLACA DE OBRA EM CHAPA GALVANIZADA </t>
  </si>
  <si>
    <t>TOTAL MATERIAIS/EQUIPAMENTO/OUTROS DIVERSOS</t>
  </si>
  <si>
    <t>TOTAL MÃO DE OBRA COM ENCARGOS SOCIAIS</t>
  </si>
  <si>
    <t>03.SEDI.ECOM.101/01</t>
  </si>
  <si>
    <t>90778</t>
  </si>
  <si>
    <t>ENGENHEIRO CIVIL DE OBRA PLENO COM ENCARGOS COMPLEMENTARES</t>
  </si>
  <si>
    <t>Encargos Complementares</t>
  </si>
  <si>
    <t>2707</t>
  </si>
  <si>
    <t>ENGENHEIRO CIVIL DE OBRA PLENO</t>
  </si>
  <si>
    <t>37372</t>
  </si>
  <si>
    <t>EXAMES - HORISTA (COLETADO CAIXA)</t>
  </si>
  <si>
    <t>37373</t>
  </si>
  <si>
    <t>SEGURO - HORISTA (COLETADO CAIXA)</t>
  </si>
  <si>
    <t>43462</t>
  </si>
  <si>
    <t>FERRAMENTAS - FAMILIA ENGENHEIRO CIVIL - HORISTA (ENCARGOS COMPLEMENTARES - COLETADO CAIXA)</t>
  </si>
  <si>
    <t>43486</t>
  </si>
  <si>
    <t>EPI - FAMILIA ENGENHEIRO CIVIL - HORISTA (ENCARGOS COMPLEMENTARES - COLETADO CAIXA)</t>
  </si>
  <si>
    <t>95403</t>
  </si>
  <si>
    <t>CURSO DE CAPACITAÇÃO PARA ENGENHEIRO CIVIL DE OBRA PLENO (ENCARGOS COMPLEMENTARES) - HORISTA</t>
  </si>
  <si>
    <t>88,09</t>
  </si>
  <si>
    <t>0,35</t>
  </si>
  <si>
    <t>0,07</t>
  </si>
  <si>
    <t>0,01</t>
  </si>
  <si>
    <t>0,57</t>
  </si>
  <si>
    <t>0,89</t>
  </si>
  <si>
    <t>03.SEDI.ECOM.103/01</t>
  </si>
  <si>
    <t>90780</t>
  </si>
  <si>
    <t>MESTRE DE OBRAS COM ENCARGOS COMPLEMENTARES</t>
  </si>
  <si>
    <t>4069</t>
  </si>
  <si>
    <t>MESTRE DE OBRAS</t>
  </si>
  <si>
    <t>43463</t>
  </si>
  <si>
    <t>FERRAMENTAS - FAMILIA ENCARREGADO GERAL - HORISTA (ENCARGOS COMPLEMENTARES - COLETADO CAIXA)</t>
  </si>
  <si>
    <t>43487</t>
  </si>
  <si>
    <t>EPI - FAMILIA ENCARREGADO GERAL - HORISTA (ENCARGOS COMPLEMENTARES - COLETADO CAIXA)</t>
  </si>
  <si>
    <t>95405</t>
  </si>
  <si>
    <t>CURSO DE CAPACITAÇÃO PARA MESTRE DE OBRAS (ENCARGOS COMPLEMENTARES) - HORISTA</t>
  </si>
  <si>
    <t>26,00</t>
  </si>
  <si>
    <t>0,08</t>
  </si>
  <si>
    <t>0,95</t>
  </si>
  <si>
    <t>0,37</t>
  </si>
  <si>
    <t>03.SEDI.ECOM.085/01</t>
  </si>
  <si>
    <t>88326</t>
  </si>
  <si>
    <t>VIGIA NOTURNO COM ENCARGOS COMPLEMENTARES</t>
  </si>
  <si>
    <t>37370</t>
  </si>
  <si>
    <t>ALIMENTACAO - HORISTA (COLETADO CAIXA)</t>
  </si>
  <si>
    <t>37371</t>
  </si>
  <si>
    <t>TRANSPORTE - HORISTA (COLETADO CAIXA)</t>
  </si>
  <si>
    <t>41776</t>
  </si>
  <si>
    <t>VIGIA NOTURNO, HORA EFETIVAMENTE TRABALHADA DE 22 H AS 5 H (COM ADICIONAL NOTURNO)</t>
  </si>
  <si>
    <t>43467</t>
  </si>
  <si>
    <t>FERRAMENTAS - FAMILIA SERVENTE - HORISTA (ENCARGOS COMPLEMENTARES - COLETADO CAIXA)</t>
  </si>
  <si>
    <t>43491</t>
  </si>
  <si>
    <t>EPI - FAMILIA SERVENTE - HORISTA (ENCARGOS COMPLEMENTARES - COLETADO CAIXA)</t>
  </si>
  <si>
    <t>95388</t>
  </si>
  <si>
    <t>CURSO DE CAPACITAÇÃO PARA VIGIA NOTURNO (ENCARGOS COMPLEMENTARES) - HORISTA</t>
  </si>
  <si>
    <t>2,20</t>
  </si>
  <si>
    <t>0,71</t>
  </si>
  <si>
    <t>13,58</t>
  </si>
  <si>
    <t>0,38</t>
  </si>
  <si>
    <t>1,02</t>
  </si>
  <si>
    <t>0,04</t>
  </si>
  <si>
    <t>03.SEDI.ECOM.095/01</t>
  </si>
  <si>
    <t>90772</t>
  </si>
  <si>
    <t>AUXILIAR DE ESCRITORIO COM ENCARGOS COMPLEMENTARES</t>
  </si>
  <si>
    <t>2350</t>
  </si>
  <si>
    <t>AUXILIAR DE ESCRITORIO</t>
  </si>
  <si>
    <t>43458</t>
  </si>
  <si>
    <t>FERRAMENTAS - FAMILIA ALMOXARIFE - HORISTA (ENCARGOS COMPLEMENTARES - COLETADO CAIXA)</t>
  </si>
  <si>
    <t>43482</t>
  </si>
  <si>
    <t>EPI - FAMILIA ALMOXARIFE - HORISTA (ENCARGOS COMPLEMENTARES - COLETADO CAIXA)</t>
  </si>
  <si>
    <t>95398</t>
  </si>
  <si>
    <t>CURSO DE CAPACITAÇÃO PARA AUXILIAR DE ESCRITÓRIO (ENCARGOS COMPLEMENTARES) - HORISTA</t>
  </si>
  <si>
    <t>10,30</t>
  </si>
  <si>
    <t>0,61</t>
  </si>
  <si>
    <t>0,03</t>
  </si>
  <si>
    <t>03.SEDI.ECOM.089/01</t>
  </si>
  <si>
    <t>90766</t>
  </si>
  <si>
    <t>ALMOXARIFE COM ENCARGOS COMPLEMENTARES</t>
  </si>
  <si>
    <t>253</t>
  </si>
  <si>
    <t>ALMOXARIFE</t>
  </si>
  <si>
    <t>95392</t>
  </si>
  <si>
    <t>CURSO DE CAPACITAÇÃO PARA ALMOXARIFE (ENCARGOS COMPLEMENTARES) - HORISTA</t>
  </si>
  <si>
    <t>03.SEDI.ECOM.090/01</t>
  </si>
  <si>
    <t>90767</t>
  </si>
  <si>
    <t>APONTADOR OU APROPRIADOR COM ENCARGOS COMPLEMENTARES</t>
  </si>
  <si>
    <t>6122</t>
  </si>
  <si>
    <t>APONTADOR OU APROPRIADOR DE MAO DE OBRA</t>
  </si>
  <si>
    <t>95393</t>
  </si>
  <si>
    <t>CURSO DE CAPACITAÇÃO PARA APONTADOR OU APROPRIADOR (ENCARGOS COMPLEMENTARES) - HORISTA</t>
  </si>
  <si>
    <t>12,79</t>
  </si>
  <si>
    <t>03.SEDI.ECOM.264/01</t>
  </si>
  <si>
    <t>100309</t>
  </si>
  <si>
    <t>TÉCNICO EM SEGURANÇA DO TRABALHO COM ENCARGOS COMPLEMENTARES</t>
  </si>
  <si>
    <t>40943</t>
  </si>
  <si>
    <t>TECNICO EM SEGURANCA DO TRABALHO</t>
  </si>
  <si>
    <t>100299</t>
  </si>
  <si>
    <t>CURSO DE CAPACITAÇÃO PARA TÉCNICO EM SEGURANÇA DO TRABALHO (ENCARGOS COMPLEMENTARES) - HORISTA</t>
  </si>
  <si>
    <t>19,38</t>
  </si>
  <si>
    <t>0,24</t>
  </si>
  <si>
    <t>03.SEDI.ECOM.104/01</t>
  </si>
  <si>
    <t>90781</t>
  </si>
  <si>
    <t>TOPOGRAFO COM ENCARGOS COMPLEMENTARES</t>
  </si>
  <si>
    <t>7592</t>
  </si>
  <si>
    <t>TOPOGRAFO</t>
  </si>
  <si>
    <t>43469</t>
  </si>
  <si>
    <t>FERRAMENTAS - FAMILIA TOPOGRAFO - HORISTA (ENCARGOS COMPLEMENTARES - COLETADO CAIXA)</t>
  </si>
  <si>
    <t>43493</t>
  </si>
  <si>
    <t>EPI - FAMILIA TOPOGRAFO - HORISTA (ENCARGOS COMPLEMENTARES - COLETADO CAIXA)</t>
  </si>
  <si>
    <t>95406</t>
  </si>
  <si>
    <t>CURSO DE CAPACITAÇÃO PARA TOPÓGRAFO (ENCARGOS COMPLEMENTARES) - HORISTA</t>
  </si>
  <si>
    <t>12,36</t>
  </si>
  <si>
    <t>0,05</t>
  </si>
  <si>
    <t>0,54</t>
  </si>
  <si>
    <t>03.SERT.LOCA.029/01</t>
  </si>
  <si>
    <t>99064</t>
  </si>
  <si>
    <t>LOCAÇÃO DE PAVIMENTAÇÃO. AF_10/2018</t>
  </si>
  <si>
    <t>Locação de obras</t>
  </si>
  <si>
    <t>99058</t>
  </si>
  <si>
    <t>LOCAÇÃO DE PONTO PARA REFERÊNCIA TOPOGRÁFICA. AF_10/2018</t>
  </si>
  <si>
    <t>0,0500000</t>
  </si>
  <si>
    <t>NÃO AFERIDA</t>
  </si>
  <si>
    <t>74151/1</t>
  </si>
  <si>
    <t>ESCAVACAO E CARGA MATERIAL 1A CATEGORIA, UTILIZANDO TRATOR DE ESTEIRAS DE 110 A 160HP COM LAMINA, PESO OPERACIONAL * 13T  E PA CARREGADEIRA COM 170 HP.</t>
  </si>
  <si>
    <t>SEM CADERNO TÉCNICO ATRIBUÍDO</t>
  </si>
  <si>
    <t>5851</t>
  </si>
  <si>
    <t>TRATOR DE ESTEIRAS, POTÊNCIA 150 HP, PESO OPERACIONAL 16,7 T, COM RODA MOTRIZ ELEVADA E LÂMINA 3,18 M3 - CHP DIURNO. AF_06/2014</t>
  </si>
  <si>
    <t>CHP</t>
  </si>
  <si>
    <t>0,0093458</t>
  </si>
  <si>
    <t>5944</t>
  </si>
  <si>
    <t>PÁ CARREGADEIRA SOBRE RODAS, POTÊNCIA 197 HP, CAPACIDADE DA CAÇAMBA 2,5 A 3,5 M3, PESO OPERACIONAL 18338 KG - CHP DIURNO. AF_06/2014</t>
  </si>
  <si>
    <t>0,0054206</t>
  </si>
  <si>
    <t>5946</t>
  </si>
  <si>
    <t>PÁ CARREGADEIRA SOBRE RODAS, POTÊNCIA 197 HP, CAPACIDADE DA CAÇAMBA 2,5 A 3,5 M3, PESO OPERACIONAL 18338 KG - CHI DIURNO. AF_06/2014</t>
  </si>
  <si>
    <t>CHI</t>
  </si>
  <si>
    <t>0,0039252</t>
  </si>
  <si>
    <t>0,0186916</t>
  </si>
  <si>
    <t>129,28</t>
  </si>
  <si>
    <t>123,95</t>
  </si>
  <si>
    <t>48,26</t>
  </si>
  <si>
    <t>14,37</t>
  </si>
  <si>
    <t>03.MOVT.TRAN.001/01</t>
  </si>
  <si>
    <t>93588</t>
  </si>
  <si>
    <t>TRANSPORTE COM CAMINHÃO BASCULANTE DE 10 M3, EM VIA URBANA EM LEITO NATURAL (UNIDADE: M3XKM). AF_04/2016</t>
  </si>
  <si>
    <t>M3XKM</t>
  </si>
  <si>
    <t>Transporte/ Carga e Descarga de Materiais</t>
  </si>
  <si>
    <t>91386</t>
  </si>
  <si>
    <t>CAMINHÃO BASCULANTE 10 M3, TRUCADO CABINE SIMPLES, PESO BRUTO TOTAL 23.000 KG, CARGA ÚTIL MÁXIMA 15.935 KG, DISTÂNCIA ENTRE EIXOS 4,80 M, POTÊNCIA 230 CV INCLUSIVE CAÇAMBA METÁLICA - CHP DIURNO. AF_06/2014</t>
  </si>
  <si>
    <t>0,0087000</t>
  </si>
  <si>
    <t>91387</t>
  </si>
  <si>
    <t>CAMINHÃO BASCULANTE 10 M3, TRUCADO CABINE SIMPLES, PESO BRUTO TOTAL 23.000 KG, CARGA ÚTIL MÁXIMA 15.935 KG, DISTÂNCIA ENTRE EIXOS 4,80 M, POTÊNCIA 230 CV INCLUSIVE CAÇAMBA METÁLICA - CHI DIURNO. AF_06/2014</t>
  </si>
  <si>
    <t>0,0021700</t>
  </si>
  <si>
    <t>133,28</t>
  </si>
  <si>
    <t>30,63</t>
  </si>
  <si>
    <t>03.PAVI.BASE.122/01</t>
  </si>
  <si>
    <t>100576</t>
  </si>
  <si>
    <t>REGULARIZAÇÃO E COMPACTAÇÃO DE SUBLEITO DE SOLO  PREDOMINANTEMENTE ARGILOSO. AF_11/2019</t>
  </si>
  <si>
    <t>Aterros, Bases, Sub bases e Imprimações</t>
  </si>
  <si>
    <t>5901</t>
  </si>
  <si>
    <t>CAMINHÃO PIPA 10.000 L TRUCADO, PESO BRUTO TOTAL 23.000 KG, CARGA ÚTIL MÁXIMA 15.935 KG, DISTÂNCIA ENTRE EIXOS 4,8 M, POTÊNCIA 230 CV, INCLUSIVE TANQUE DE AÇO PARA TRANSPORTE DE ÁGUA - CHP DIURNO. AF_06/2014</t>
  </si>
  <si>
    <t>0,0010000</t>
  </si>
  <si>
    <t>5903</t>
  </si>
  <si>
    <t>CAMINHÃO PIPA 10.000 L TRUCADO, PESO BRUTO TOTAL 23.000 KG, CARGA ÚTIL MÁXIMA 15.935 KG, DISTÂNCIA ENTRE EIXOS 4,8 M, POTÊNCIA 230 CV, INCLUSIVE TANQUE DE AÇO PARA TRANSPORTE DE ÁGUA - CHI DIURNO. AF_06/2014</t>
  </si>
  <si>
    <t>0,0070000</t>
  </si>
  <si>
    <t>5932</t>
  </si>
  <si>
    <t>MOTONIVELADORA POTÊNCIA BÁSICA LÍQUIDA (PRIMEIRA MARCHA) 125 HP, PESO BRUTO 13032 KG, LARGURA DA LÂMINA DE 3,7 M - CHP DIURNO. AF_06/2014</t>
  </si>
  <si>
    <t>0,0001000</t>
  </si>
  <si>
    <t>5934</t>
  </si>
  <si>
    <t>MOTONIVELADORA POTÊNCIA BÁSICA LÍQUIDA (PRIMEIRA MARCHA) 125 HP, PESO BRUTO 13032 KG, LARGURA DA LÂMINA DE 3,7 M - CHI DIURNO. AF_06/2014</t>
  </si>
  <si>
    <t>0,0080000</t>
  </si>
  <si>
    <t>73436</t>
  </si>
  <si>
    <t>ROLO COMPACTADOR VIBRATÓRIO PÉ DE CARNEIRO PARA SOLOS, POTÊNCIA 80 HP, PESO OPERACIONAL SEM/COM LASTRO 7,4 / 8,8 T, LARGURA DE TRABALHO 1,68 M - CHP DIURNO. AF_02/2016</t>
  </si>
  <si>
    <t>0,0020000</t>
  </si>
  <si>
    <t>93244</t>
  </si>
  <si>
    <t>ROLO COMPACTADOR VIBRATÓRIO PÉ DE CARNEIRO PARA SOLOS, POTÊNCIA 80 HP, PESO OPERACIONAL SEM/COM LASTRO 7,4 / 8,8 T, LARGURA DE TRABALHO 1,68 M - CHI DIURNO. AF_02/2016</t>
  </si>
  <si>
    <t>156,83</t>
  </si>
  <si>
    <t>29,60</t>
  </si>
  <si>
    <t>124,19</t>
  </si>
  <si>
    <t>43,74</t>
  </si>
  <si>
    <t>111,09</t>
  </si>
  <si>
    <t>32,31</t>
  </si>
  <si>
    <t>03.PAVI.BASE.021/01</t>
  </si>
  <si>
    <t>96388</t>
  </si>
  <si>
    <t>EXECUÇÃO E COMPACTAÇÃO DE BASE E OU SUB BASE PARA PAVIMENTAÇÃO DE SOLOS DE COMPORTAMENTO LATERÍTICO (ARENOSO) - EXCLUSIVE SOLO, ESCAVAÇÃO, CARGA E TRANSPORTE. AF_11/2019</t>
  </si>
  <si>
    <t>5684</t>
  </si>
  <si>
    <t>ROLO COMPACTADOR VIBRATÓRIO DE UM CILINDRO AÇO LISO, POTÊNCIA 80 HP, PESO OPERACIONAL MÁXIMO 8,1 T, IMPACTO DINÂMICO 16,15 / 9,5 T, LARGURA DE TRABALHO 1,68 M - CHP DIURNO. AF_06/2014</t>
  </si>
  <si>
    <t>0,0030000</t>
  </si>
  <si>
    <t>5685</t>
  </si>
  <si>
    <t>ROLO COMPACTADOR VIBRATÓRIO DE UM CILINDRO AÇO LISO, POTÊNCIA 80 HP, PESO OPERACIONAL MÁXIMO 8,1 T, IMPACTO DINÂMICO 16,15 / 9,5 T, LARGURA DE TRABALHO 1,68 M - CHI DIURNO. AF_06/2014</t>
  </si>
  <si>
    <t>0,0230000</t>
  </si>
  <si>
    <t>0,0040000</t>
  </si>
  <si>
    <t>0,0220000</t>
  </si>
  <si>
    <t>0,0190000</t>
  </si>
  <si>
    <t>0,0260000</t>
  </si>
  <si>
    <t>96463</t>
  </si>
  <si>
    <t>ROLO COMPACTADOR DE PNEUS, ESTATICO, PRESSAO VARIAVEL, POTENCIA 110 HP, PESO SEM/COM LASTRO 10,8/27 T, LARGURA DE ROLAGEM 2,30 M - CHP DIURNO. AF_06/2017</t>
  </si>
  <si>
    <t>96464</t>
  </si>
  <si>
    <t>ROLO COMPACTADOR DE PNEUS, ESTATICO, PRESSAO VARIAVEL, POTENCIA 110 HP, PESO SEM/COM LASTRO 10,8/27 T, LARGURA DE ROLAGEM 2,30 M - CHI DIURNO. AF_06/2017</t>
  </si>
  <si>
    <t>82,64</t>
  </si>
  <si>
    <t>31,59</t>
  </si>
  <si>
    <t>111,35</t>
  </si>
  <si>
    <t>43,53</t>
  </si>
  <si>
    <t>03.PAVI.BASE.107/01</t>
  </si>
  <si>
    <t>5839</t>
  </si>
  <si>
    <t>VASSOURA MECÂNICA REBOCÁVEL COM ESCOVA CILÍNDRICA, LARGURA ÚTIL DE VARRIMENTO DE 2,44 M - CHP DIURNO. AF_06/2014</t>
  </si>
  <si>
    <t>5841</t>
  </si>
  <si>
    <t>VASSOURA MECÂNICA REBOCÁVEL COM ESCOVA CILÍNDRICA, LARGURA ÚTIL DE VARRIMENTO DE 2,44 M - CHI DIURNO. AF_06/2014</t>
  </si>
  <si>
    <t>41901</t>
  </si>
  <si>
    <t>1,2000000</t>
  </si>
  <si>
    <t>83362</t>
  </si>
  <si>
    <t>ESPARGIDOR DE ASFALTO PRESSURIZADO, TANQUE 6 M3 COM ISOLAÇÃO TÉRMICA, AQUECIDO COM 2 MAÇARICOS, COM BARRA ESPARGIDORA 3,60 M, MONTADO SOBRE CAMINHÃO  TOCO, PBT 14.300 KG, POTÊNCIA 185 CV - CHP DIURNO. AF_08/2015</t>
  </si>
  <si>
    <t>89035</t>
  </si>
  <si>
    <t>TRATOR DE PNEUS, POTÊNCIA 85 CV, TRAÇÃO 4X4, PESO COM LASTRO DE 4.675 KG - CHP DIURNO. AF_06/2014</t>
  </si>
  <si>
    <t>89036</t>
  </si>
  <si>
    <t>TRATOR DE PNEUS, POTÊNCIA 85 CV, TRAÇÃO 4X4, PESO COM LASTRO DE 4.675 KG - CHI DIURNO. AF_06/2014</t>
  </si>
  <si>
    <t>91486</t>
  </si>
  <si>
    <t>ESPARGIDOR DE ASFALTO PRESSURIZADO, TANQUE 6 M3 COM ISOLAÇÃO TÉRMICA, AQUECIDO COM 2 MAÇARICOS, COM BARRA ESPARGIDORA 3,60 M, MONTADO SOBRE CAMINHÃO  TOCO, PBT 14.300 KG, POTÊNCIA 185 CV - CHI DIURNO. AF_08/2015</t>
  </si>
  <si>
    <t>0,0050000</t>
  </si>
  <si>
    <t>4,79</t>
  </si>
  <si>
    <t>2,28</t>
  </si>
  <si>
    <t>158,13</t>
  </si>
  <si>
    <t>94,87</t>
  </si>
  <si>
    <t>21,74</t>
  </si>
  <si>
    <t>ASFALTO DILUIDO DE PETROLEO CM-30 (COLETADO CAIXA NA ANP EXCLUIDO DE ICMS)</t>
  </si>
  <si>
    <t>03.PAVI.TSUP.005/01</t>
  </si>
  <si>
    <t>PAVIMENTO COM TRATAMENTO SUPERFICIAL DUPLO, COM EMULSÃO ASFÁLTICA RR-2C. AF_01/2020</t>
  </si>
  <si>
    <t>Tratamentos Superficiais</t>
  </si>
  <si>
    <t>4720</t>
  </si>
  <si>
    <t>PEDRA BRITADA N. 0, OU PEDRISCO (4,8 A 9,5 MM) POSTO PEDREIRA/FORNECEDOR, SEM FRETE</t>
  </si>
  <si>
    <t>0,0073000</t>
  </si>
  <si>
    <t>4721</t>
  </si>
  <si>
    <t>PEDRA BRITADA N. 1 (9,5 a 19 MM) POSTO PEDREIRA/FORNECEDOR, SEM FRETE</t>
  </si>
  <si>
    <t>0,0150000</t>
  </si>
  <si>
    <t>6879</t>
  </si>
  <si>
    <t>ROLO COMPACTADOR DE PNEUS ESTÁTICO, PRESSÃO VARIÁVEL, POTÊNCIA 111 HP, PESO SEM/COM LASTRO 9,5 / 26 T, LARGURA DE TRABALHO 1,90 M - CHP DIURNO. AF_07/2014</t>
  </si>
  <si>
    <t>0,0008000</t>
  </si>
  <si>
    <t>7030</t>
  </si>
  <si>
    <t>TANQUE DE ASFALTO ESTACIONÁRIO COM SERPENTINA, CAPACIDADE 30.000 L - CHP DIURNO. AF_06/2014</t>
  </si>
  <si>
    <t>41903</t>
  </si>
  <si>
    <t>EMULSAO ASFALTICA CATIONICA RR-2C PARA USO EM PAVIMENTACAO ASFALTICA (COLETADO CAIXA NA ANP ACRESCIDO DE ICMS)</t>
  </si>
  <si>
    <t>80,00</t>
  </si>
  <si>
    <t>126,22</t>
  </si>
  <si>
    <t>96035</t>
  </si>
  <si>
    <t>CAMINHÃO BASCULANTE 10 M3, TRUCADO, POTÊNCIA 230 CV, INCLUSIVE CAÇAMBA METÁLICA, COM DISTRIBUIDOR DE AGREGADOS ACOPLADO - CHP DIURNO. AF_02/2017</t>
  </si>
  <si>
    <t>96155</t>
  </si>
  <si>
    <t>TRATOR DE PNEUS COM POTÊNCIA DE 85 CV, TRAÇÃO 4X4, COM VASSOURA MECÂNICA ACOPLADA - CHI DIURNO. AF_02/2017</t>
  </si>
  <si>
    <t>CAPA SELANTE COMPREENDENDO APLICAÇÃO DE ASFALTO NA PROPORÇÃO DE 0,7 A 1,5L / M2, DISTRIBUIÇÃO DE AGREGADOS DE 5 A 15KG/M2 E COMPACTAÇÃO COM ROLO - COM USO DA EMULSAO RR-2C, INCLUSO APLICACAO E COMPACTACAO</t>
  </si>
  <si>
    <t>0,0072000</t>
  </si>
  <si>
    <t>0,0001674</t>
  </si>
  <si>
    <t>0,0010670</t>
  </si>
  <si>
    <t>0,0007470</t>
  </si>
  <si>
    <t>0,0043000</t>
  </si>
  <si>
    <t>03.TRAN.TRBT.001/01</t>
  </si>
  <si>
    <t>93176</t>
  </si>
  <si>
    <t>TRANSPORTE DE MATERIAL ASFALTICO, COM CAMINHÃO COM CAPACIDADE DE 30000 L EM RODOVIA PAVIMENTADA PARA DISTÂNCIAS MÉDIAS DE TRANSPORTE SUPERIORES A 100 KM. AF_02/2016</t>
  </si>
  <si>
    <t>TXKM</t>
  </si>
  <si>
    <t>91645</t>
  </si>
  <si>
    <t>CAMINHÃO DE TRANSPORTE DE MATERIAL ASFÁLTICO 30.000 L, COM CAVALO MECÂNICO DE CAPACIDADE MÁXIMA DE TRAÇÃO COMBINADO DE 66.000 KG, POTÊNCIA 360 CV, INCLUSIVE TANQUE DE ASFALTO COM SERPENTINA - CHP DIURNO. AF_08/2015</t>
  </si>
  <si>
    <t>0,0017360</t>
  </si>
  <si>
    <t>91646</t>
  </si>
  <si>
    <t>CAMINHÃO DE TRANSPORTE DE MATERIAL ASFÁLTICO 30.000 L, COM CAVALO MECÂNICO DE CAPACIDADE MÁXIMA DE TRAÇÃO COMBINADO DE 66.000 KG, POTÊNCIA 360 CV, INCLUSIVE TANQUE DE ASFALTO COM SERPENTINA - CHI DIURNO. AF_08/2015</t>
  </si>
  <si>
    <t>0,0004340</t>
  </si>
  <si>
    <t>249,27</t>
  </si>
  <si>
    <t>45,16</t>
  </si>
  <si>
    <t>03.TRAN.TRBT.003/01</t>
  </si>
  <si>
    <t>93178</t>
  </si>
  <si>
    <t>TRANSPORTE DE MATERIAL ASFALTICO, COM CAMINHÃO COM CAPACIDADE DE 30000 L EM RODOVIA NÃO PAVIMENTADA PARA DISTÂNCIAS MÉDIAS DE TRANSPORTE SUPERIORES A 100 KM. AF_02/2016</t>
  </si>
  <si>
    <t>0,0019830</t>
  </si>
  <si>
    <t>0,0004960</t>
  </si>
  <si>
    <t>03.MOVT.TRAN.003/01</t>
  </si>
  <si>
    <t>93590</t>
  </si>
  <si>
    <t>TRANSPORTE COM CAMINHÃO BASCULANTE DE 10 M3, EM VIA URBANA PAVIMENTADA, DMT ACIMA DE 30KM (UNIDADE: M3XKM). AF_04/2016</t>
  </si>
  <si>
    <t>0,0044400</t>
  </si>
  <si>
    <t>0,0011100</t>
  </si>
  <si>
    <t>03.MOVT.TRAN.002/01</t>
  </si>
  <si>
    <t>93589</t>
  </si>
  <si>
    <t>TRANSPORTE COM CAMINHÃO BASCULANTE DE 10 M3, EM VIA URBANA EM REVESTIMENTO PRIMÁRIO (UNIDADE: M3XKM). AF_04/2016</t>
  </si>
  <si>
    <t>0,0066700</t>
  </si>
  <si>
    <t>0,0016700</t>
  </si>
  <si>
    <t>03.DROP.GUSA.005/01</t>
  </si>
  <si>
    <t>94267</t>
  </si>
  <si>
    <t>GUIA (MEIO-FIO) E SARJETA CONJUGADOS DE CONCRETO, MOLDADA  IN LOCO  EM TRECHO RETO COM EXTRUSORA, 45 CM BASE (15 CM BASE DA GUIA + 30 CM BASE DA SARJETA) X 22 CM ALTURA. AF_06/2016</t>
  </si>
  <si>
    <t>Guias e sarjetas</t>
  </si>
  <si>
    <t>370</t>
  </si>
  <si>
    <t>AREIA MEDIA - POSTO JAZIDA/FORNECEDOR (RETIRADO NA JAZIDA, SEM TRANSPORTE)</t>
  </si>
  <si>
    <t>34492</t>
  </si>
  <si>
    <t>CONCRETO USINADO BOMBEAVEL, CLASSE DE RESISTENCIA C20, COM BRITA 0 E 1, SLUMP = 100 +/- 20 MM, EXCLUI SERVICO DE BOMBEAMENTO (NBR 8953)</t>
  </si>
  <si>
    <t>0,0630000</t>
  </si>
  <si>
    <t>88243</t>
  </si>
  <si>
    <t>AJUDANTE ESPECIALIZADO COM ENCARGOS COMPLEMENTARES</t>
  </si>
  <si>
    <t>0,1090000</t>
  </si>
  <si>
    <t>88309</t>
  </si>
  <si>
    <t>PEDREIRO COM ENCARGOS COMPLEMENTARES</t>
  </si>
  <si>
    <t>0,2440000</t>
  </si>
  <si>
    <t>0,4870000</t>
  </si>
  <si>
    <t>88631</t>
  </si>
  <si>
    <t>ARGAMASSA TRAÇO 1:4 (EM VOLUME DE CIMENTO E AREIA MÉDIA ÚMIDA), PREPARO MANUAL. AF_08/2019</t>
  </si>
  <si>
    <t>92960</t>
  </si>
  <si>
    <t>MÁQUINA EXTRUSORA DE CONCRETO PARA GUIAS E SARJETAS, MOTOR A DIESEL, POTÊNCIA 14 CV - CHP DIURNO. AF_12/2015</t>
  </si>
  <si>
    <t>0,0180000</t>
  </si>
  <si>
    <t>92961</t>
  </si>
  <si>
    <t>MÁQUINA EXTRUSORA DE CONCRETO PARA GUIAS E SARJETAS, MOTOR A DIESEL, POTÊNCIA 14 CV - CHI DIURNO. AF_12/2015</t>
  </si>
  <si>
    <t>0,0910000</t>
  </si>
  <si>
    <t>03.DROP.GUSA.006/01</t>
  </si>
  <si>
    <t>94268</t>
  </si>
  <si>
    <t>GUIA (MEIO-FIO) E SARJETA CONJUGADOS DE CONCRETO, MOLDADA  IN LOCO  EM TRECHO CURVO COM EXTRUSORA, 45 CM BASE (15 CM BASE DA GUIA + 30 CM BASE DA SARJETA) X 22 CM ALTURA. AF_06/2016</t>
  </si>
  <si>
    <t>0,1560000</t>
  </si>
  <si>
    <t>0,2900000</t>
  </si>
  <si>
    <t>0,5810000</t>
  </si>
  <si>
    <t>0,1300000</t>
  </si>
  <si>
    <t>62,50</t>
  </si>
  <si>
    <t>366,80</t>
  </si>
  <si>
    <t>17,15</t>
  </si>
  <si>
    <t>17,76</t>
  </si>
  <si>
    <t>381,86</t>
  </si>
  <si>
    <t>13,35</t>
  </si>
  <si>
    <t>4,19</t>
  </si>
  <si>
    <t>2370</t>
  </si>
  <si>
    <t>DISJUNTOR TIPO NEMA, MONOPOLAR 10 ATE 30A, TENSAO MAXIMA DE 240 V</t>
  </si>
  <si>
    <t>88264</t>
  </si>
  <si>
    <t>ELETRICISTA COM ENCARGOS COMPLEMENTARES</t>
  </si>
  <si>
    <t>0,1250000</t>
  </si>
  <si>
    <t>10,16</t>
  </si>
  <si>
    <t>18,38</t>
  </si>
  <si>
    <t>1379</t>
  </si>
  <si>
    <t>CIMENTO PORTLAND COMPOSTO CP II-32</t>
  </si>
  <si>
    <t>2,0000000</t>
  </si>
  <si>
    <t>3279</t>
  </si>
  <si>
    <t>CAIXA INSPECAO, CONCRETO PRE MOLDADO, CIRCULAR, COM TAMPA, D = 60* CM, H= 60* CM</t>
  </si>
  <si>
    <t>88248</t>
  </si>
  <si>
    <t>AUXILIAR DE ENCANADOR OU BOMBEIRO HIDRÁULICO COM ENCARGOS COMPLEMENTARES</t>
  </si>
  <si>
    <t>88267</t>
  </si>
  <si>
    <t>ENCANADOR OU BOMBEIRO HIDRÁULICO COM ENCARGOS COMPLEMENTARES</t>
  </si>
  <si>
    <t>1,5000000</t>
  </si>
  <si>
    <t>0,49</t>
  </si>
  <si>
    <t>129,80</t>
  </si>
  <si>
    <t>13,87</t>
  </si>
  <si>
    <t>17,79</t>
  </si>
  <si>
    <t>13393</t>
  </si>
  <si>
    <t>QUADRO DE DISTRIBUICAO COM BARRAMENTO TRIFASICO, DE EMBUTIR, EM CHAPA DE ACO GALVANIZADO, PARA 12 DISJUNTORES DIN, 100 A</t>
  </si>
  <si>
    <t>88247</t>
  </si>
  <si>
    <t>AUXILIAR DE ELETRICISTA COM ENCARGOS COMPLEMENTARES</t>
  </si>
  <si>
    <t>287,33</t>
  </si>
  <si>
    <t>14,33</t>
  </si>
  <si>
    <t>02.INHI.ASLM.011/01</t>
  </si>
  <si>
    <t>Louças e Metais</t>
  </si>
  <si>
    <t>4384</t>
  </si>
  <si>
    <t>PARAFUSO NIQUELADO COM ACABAMENTO CROMADO PARA FIXAR PECA SANITARIA, INCLUI PORCA CEGA, ARRUELA E BUCHA DE NYLON TAMANHO S-10</t>
  </si>
  <si>
    <t>6138</t>
  </si>
  <si>
    <t>VEDACAO PVC, 100 MM, PARA SAIDA VASO SANITARIO</t>
  </si>
  <si>
    <t>10422</t>
  </si>
  <si>
    <t>BACIA SANITARIA (VASO) COM CAIXA ACOPLADA, DE LOUCA BRANCA</t>
  </si>
  <si>
    <t>37329</t>
  </si>
  <si>
    <t>REJUNTE EPOXI BRANCO</t>
  </si>
  <si>
    <t>0,0881000</t>
  </si>
  <si>
    <t>0,7791000</t>
  </si>
  <si>
    <t>0,4384000</t>
  </si>
  <si>
    <t>15,58</t>
  </si>
  <si>
    <t>1,83</t>
  </si>
  <si>
    <t>285,16</t>
  </si>
  <si>
    <t>57,59</t>
  </si>
  <si>
    <t>02.INHI.ASLM.034/02</t>
  </si>
  <si>
    <t>86880</t>
  </si>
  <si>
    <t>VÁLVULA EM PLÁSTICO CROMADO TIPO AMERICANA 3.1/2 X 1.1/2 SEM ADAPTADOR PARA PIA - FORNECIMENTO E INSTALAÇÃO. AF_01/2020</t>
  </si>
  <si>
    <t>86883</t>
  </si>
  <si>
    <t>SIFÃO DO TIPO FLEXÍVEL EM PVC 1  X 1.1/2  - FORNECIMENTO E INSTALAÇÃO. AF_01/2020</t>
  </si>
  <si>
    <t>86894</t>
  </si>
  <si>
    <t>BANCADA DE MÁRMORE SINTÉTICO, DE 120 X 60CM, COM CUBA INTEGRADA - FORNECIMENTO E INSTALAÇÃO. AF_01/2020</t>
  </si>
  <si>
    <t>86911</t>
  </si>
  <si>
    <t>TORNEIRA CROMADA LONGA, DE PAREDE, 1/2 OU 3/4, PARA PIA DE COZINHA, PADRÃO POPULAR - FORNECIMENTO E INSTALAÇÃO. AF_01/2020</t>
  </si>
  <si>
    <t>10,02</t>
  </si>
  <si>
    <t>182,54</t>
  </si>
  <si>
    <t>42,00</t>
  </si>
  <si>
    <t>02.INHI.ASLM.039/02</t>
  </si>
  <si>
    <t>86879</t>
  </si>
  <si>
    <t>VÁLVULA EM PLÁSTICO 1 PARA PIA, TANQUE OU LAVATÓRIO, COM OU SEM LADRÃO - FORNECIMENTO E INSTALAÇÃO. AF_01/2020</t>
  </si>
  <si>
    <t>86884</t>
  </si>
  <si>
    <t>ENGATE FLEXÍVEL EM PLÁSTICO BRANCO, 1/2 X 30CM - FORNECIMENTO E INSTALAÇÃO. AF_01/2020</t>
  </si>
  <si>
    <t>86904</t>
  </si>
  <si>
    <t>LAVATÓRIO LOUÇA BRANCA SUSPENSO, 29,5 X 39CM OU EQUIVALENTE, PADRÃO POPULAR - FORNECIMENTO E INSTALAÇÃO. AF_01/2020</t>
  </si>
  <si>
    <t>86906</t>
  </si>
  <si>
    <t>TORNEIRA CROMADA DE MESA, 1/2 OU 3/4, PARA LAVATÓRIO, PADRÃO POPULAR - FORNECIMENTO E INSTALAÇÃO. AF_01/2020</t>
  </si>
  <si>
    <t>5,76</t>
  </si>
  <si>
    <t>7,08</t>
  </si>
  <si>
    <t>104,23</t>
  </si>
  <si>
    <t>49,70</t>
  </si>
  <si>
    <t>01.REVE.MUEI.015/02</t>
  </si>
  <si>
    <t>Massa Única, Emboço Interno</t>
  </si>
  <si>
    <t>87369</t>
  </si>
  <si>
    <t>ARGAMASSA TRAÇO 1:2:8 (EM VOLUME DE CIMENTO, CAL E AREIA MÉDIA ÚMIDA) PARA EMBOÇO/MASSA ÚNICA/ASSENTAMENTO DE ALVENARIA DE VEDAÇÃO, PREPARO MANUAL. AF_08/2019</t>
  </si>
  <si>
    <t>0,0213000</t>
  </si>
  <si>
    <t>0,3500000</t>
  </si>
  <si>
    <t>0,1280000</t>
  </si>
  <si>
    <t>436,31</t>
  </si>
  <si>
    <t>01.REVE.CHAP.004/05</t>
  </si>
  <si>
    <t>Chapisco</t>
  </si>
  <si>
    <t>87393</t>
  </si>
  <si>
    <t>ARGAMASSA INDUSTRIALIZADA PARA CHAPISCO ROLADO, PREPARO COM MISTURADOR DE EIXO HORIZONTAL DE 300 KG. AF_08/2019</t>
  </si>
  <si>
    <t>0,0015000</t>
  </si>
  <si>
    <t>0,0420000</t>
  </si>
  <si>
    <t>0,0042000</t>
  </si>
  <si>
    <t>4.287,69</t>
  </si>
  <si>
    <t>01.PINT.INTE.006/01</t>
  </si>
  <si>
    <t>Pintura Interna</t>
  </si>
  <si>
    <t>7345</t>
  </si>
  <si>
    <t>!EM PROCESSO DE DESATIVACAO! TINTA LATEX PVA PREMIUM, COR BRANCA</t>
  </si>
  <si>
    <t>L</t>
  </si>
  <si>
    <t>0,3300000</t>
  </si>
  <si>
    <t>88310</t>
  </si>
  <si>
    <t>PINTOR COM ENCARGOS COMPLEMENTARES</t>
  </si>
  <si>
    <t>0,0480000</t>
  </si>
  <si>
    <t>17,77</t>
  </si>
  <si>
    <t>18,88</t>
  </si>
  <si>
    <t>01.PARE.REP1.043/01</t>
  </si>
  <si>
    <t>Composições Representativas (1)</t>
  </si>
  <si>
    <t>87495</t>
  </si>
  <si>
    <t>ALVENARIA DE VEDAÇÃO DE BLOCOS CERÂMICOS FURADOS NA HORIZONTAL DE 9X19X19CM (ESPESSURA 9CM) DE PAREDES COM ÁREA LÍQUIDA MENOR QUE 6M² SEM VÃOS E ARGAMASSA DE ASSENTAMENTO COM PREPARO EM BETONEIRA. AF_06/2014</t>
  </si>
  <si>
    <t>0,2334000</t>
  </si>
  <si>
    <t>87503</t>
  </si>
  <si>
    <t>ALVENARIA DE VEDAÇÃO DE BLOCOS CERÂMICOS FURADOS NA HORIZONTAL DE 9X19X19CM (ESPESSURA 9CM) DE PAREDES COM ÁREA LÍQUIDA MAIOR OU IGUAL A 6M² SEM VÃOS E ARGAMASSA DE ASSENTAMENTO COM PREPARO EM BETONEIRA. AF_06/2014</t>
  </si>
  <si>
    <t>0,2028000</t>
  </si>
  <si>
    <t>87511</t>
  </si>
  <si>
    <t>ALVENARIA DE VEDAÇÃO DE BLOCOS CERÂMICOS FURADOS NA HORIZONTAL DE 9X19X19CM (ESPESSURA 9CM) DE PAREDES COM ÁREA LÍQUIDA MENOR QUE 6M² COM VÃOS E ARGAMASSA DE ASSENTAMENTO COM PREPARO EM BETONEIRA. AF_06/2014</t>
  </si>
  <si>
    <t>87519</t>
  </si>
  <si>
    <t>ALVENARIA DE VEDAÇÃO DE BLOCOS CERÂMICOS FURADOS NA HORIZONTAL DE 9X19X19CM (ESPESSURA 9CM) DE PAREDES COM ÁREA LÍQUIDA MAIOR OU IGUAL A 6M² COM VÃOS E ARGAMASSA DE ASSENTAMENTO COM PREPARO EM BETONEIRA. AF_06/2014</t>
  </si>
  <si>
    <t>0,3168000</t>
  </si>
  <si>
    <t>63,45</t>
  </si>
  <si>
    <t>54,67</t>
  </si>
  <si>
    <t>70,90</t>
  </si>
  <si>
    <t>59,37</t>
  </si>
  <si>
    <t>01.PISO.REP1.016/01</t>
  </si>
  <si>
    <t>87246</t>
  </si>
  <si>
    <t>REVESTIMENTO CERÂMICO PARA PISO COM PLACAS TIPO ESMALTADA EXTRA DE DIMENSÕES 35X35 CM APLICADA EM AMBIENTES DE ÁREA MENOR QUE 5 M2. AF_06/2014</t>
  </si>
  <si>
    <t>0,0548000</t>
  </si>
  <si>
    <t>87247</t>
  </si>
  <si>
    <t>REVESTIMENTO CERÂMICO PARA PISO COM PLACAS TIPO ESMALTADA EXTRA DE DIMENSÕES 35X35 CM APLICADA EM AMBIENTES DE ÁREA ENTRE 5 M2 E 10 M2. AF_06/2014</t>
  </si>
  <si>
    <t>0,3365000</t>
  </si>
  <si>
    <t>87248</t>
  </si>
  <si>
    <t>REVESTIMENTO CERÂMICO PARA PISO COM PLACAS TIPO ESMALTADA EXTRA DE DIMENSÕES 35X35 CM APLICADA EM AMBIENTES DE ÁREA MAIOR QUE 10 M2. AF_06/2014</t>
  </si>
  <si>
    <t>0,6087000</t>
  </si>
  <si>
    <t>37,02</t>
  </si>
  <si>
    <t>32,11</t>
  </si>
  <si>
    <t>28,03</t>
  </si>
  <si>
    <t>01.REVE.REP1.028/01</t>
  </si>
  <si>
    <t>87527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</si>
  <si>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</si>
  <si>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>0,1121000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</si>
  <si>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</si>
  <si>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</si>
  <si>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0,7339000</t>
  </si>
  <si>
    <t>87531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</si>
  <si>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</si>
  <si>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>0,1540000</t>
  </si>
  <si>
    <t>26,18</t>
  </si>
  <si>
    <t>23,64</t>
  </si>
  <si>
    <t>22,75</t>
  </si>
  <si>
    <t>02.INHI.CRSP.001/01</t>
  </si>
  <si>
    <t>Águas pluviais - caixas e ralos</t>
  </si>
  <si>
    <t>122</t>
  </si>
  <si>
    <t>ADESIVO PLASTICO PARA PVC, FRASCO COM 850 GR</t>
  </si>
  <si>
    <t>0,0148000</t>
  </si>
  <si>
    <t>5103</t>
  </si>
  <si>
    <t>CAIXA SIFONADA PVC, 100 X 100 X 50 MM, COM GRELHA REDONDA BRANCA</t>
  </si>
  <si>
    <t>20078</t>
  </si>
  <si>
    <t>PASTA LUBRIFICANTE PARA TUBOS E CONEXOES COM JUNTA ELASTICA (USO EM PVC, ACO, POLIETILENO E OUTROS) ( DE *400* G)</t>
  </si>
  <si>
    <t>0,0200000</t>
  </si>
  <si>
    <t>20083</t>
  </si>
  <si>
    <t>SOLUCAO LIMPADORA PARA PVC, FRASCO COM 1000 CM3</t>
  </si>
  <si>
    <t>0,0225000</t>
  </si>
  <si>
    <t>20085</t>
  </si>
  <si>
    <t>ANEL BORRACHA, DN 50 MM, PARA TUBO SERIE REFORCADA ESGOTO PREDIAL</t>
  </si>
  <si>
    <t>38383</t>
  </si>
  <si>
    <t>LIXA D'AGUA EM FOLHA, GRAO 100</t>
  </si>
  <si>
    <t>0,0365000</t>
  </si>
  <si>
    <t>0,1350000</t>
  </si>
  <si>
    <t>82,47</t>
  </si>
  <si>
    <t>11,59</t>
  </si>
  <si>
    <t>30,20</t>
  </si>
  <si>
    <t>71,62</t>
  </si>
  <si>
    <t>1,66</t>
  </si>
  <si>
    <t>1,99</t>
  </si>
  <si>
    <t>02.INHI.ESGT.001/01</t>
  </si>
  <si>
    <t>Esgoto - tubos e conexões</t>
  </si>
  <si>
    <t>9835</t>
  </si>
  <si>
    <t>TUBO PVC  SERIE NORMAL, DN 40 MM, PARA ESGOTO  PREDIAL (NBR 5688)</t>
  </si>
  <si>
    <t>1,0500000</t>
  </si>
  <si>
    <t>0,1000000</t>
  </si>
  <si>
    <t>0,3000000</t>
  </si>
  <si>
    <t>3,69</t>
  </si>
  <si>
    <t>02.INHI.ESGT.002/01</t>
  </si>
  <si>
    <t>0,0108000</t>
  </si>
  <si>
    <t>9838</t>
  </si>
  <si>
    <t>TUBO PVC SERIE NORMAL, DN 50 MM, PARA ESGOTO PREDIAL (NBR 5688)</t>
  </si>
  <si>
    <t>0,0163000</t>
  </si>
  <si>
    <t>0,1270000</t>
  </si>
  <si>
    <t>0,3800000</t>
  </si>
  <si>
    <t>6,28</t>
  </si>
  <si>
    <t>02.INHI.ESGT.004/01</t>
  </si>
  <si>
    <t>0,0363000</t>
  </si>
  <si>
    <t>9836</t>
  </si>
  <si>
    <t>TUBO PVC  SERIE NORMAL, DN 100 MM, PARA ESGOTO  PREDIAL (NBR 5688)</t>
  </si>
  <si>
    <t>0,0593000</t>
  </si>
  <si>
    <t>0,7400000</t>
  </si>
  <si>
    <t>10,24</t>
  </si>
  <si>
    <t>02.INHI.ESGT.005/01</t>
  </si>
  <si>
    <t>0,0099000</t>
  </si>
  <si>
    <t>3517</t>
  </si>
  <si>
    <t>JOELHO PVC, SOLDAVEL, BB, 90 GRAUS, DN 40 MM, PARA ESGOTO PREDIAL</t>
  </si>
  <si>
    <t>0,0210000</t>
  </si>
  <si>
    <t>2,56</t>
  </si>
  <si>
    <t>02.INHI.ESGT.005/02</t>
  </si>
  <si>
    <t>3516</t>
  </si>
  <si>
    <t>JOELHO PVC, SOLDAVEL, BB, 45 GRAUS, DN 40 MM, PARA ESGOTO PREDIAL</t>
  </si>
  <si>
    <t>0,73</t>
  </si>
  <si>
    <t>02.INHI.ESGT.006/01</t>
  </si>
  <si>
    <t>296</t>
  </si>
  <si>
    <t>ANEL BORRACHA PARA TUBO ESGOTO PREDIAL DN 50 MM (NBR 5688)</t>
  </si>
  <si>
    <t>3526</t>
  </si>
  <si>
    <t>JOELHO PVC, SOLDAVEL, PB, 90 GRAUS, DN 50 MM, PARA ESGOTO PREDIAL</t>
  </si>
  <si>
    <t>1,76</t>
  </si>
  <si>
    <t>02.INHI.ESGT.008/03</t>
  </si>
  <si>
    <t>301</t>
  </si>
  <si>
    <t>ANEL BORRACHA PARA TUBO ESGOTO PREDIAL, DN 100 MM (NBR 5688)</t>
  </si>
  <si>
    <t>1966</t>
  </si>
  <si>
    <t>CURVA PVC CURTA 90 GRAUS, 100 MM, PARA ESGOTO PREDIAL</t>
  </si>
  <si>
    <t>0,0460000</t>
  </si>
  <si>
    <t>0,2500000</t>
  </si>
  <si>
    <t>3,30</t>
  </si>
  <si>
    <t>15,41</t>
  </si>
  <si>
    <t>02.INHI.ESGT.014/01</t>
  </si>
  <si>
    <t>7097</t>
  </si>
  <si>
    <t>TE SANITARIO, PVC, DN 50 X 50 MM, SERIE NORMAL, PARA ESGOTO PREDIAL</t>
  </si>
  <si>
    <t>0,0400000</t>
  </si>
  <si>
    <t>0,1700000</t>
  </si>
  <si>
    <t>4,96</t>
  </si>
  <si>
    <t>02.INHI.ESGT.016/01</t>
  </si>
  <si>
    <t>7091</t>
  </si>
  <si>
    <t>TE SANITARIO, PVC, DN 100 X 100 MM, SERIE NORMAL, PARA ESGOTO PREDIAL</t>
  </si>
  <si>
    <t>0,0920000</t>
  </si>
  <si>
    <t>11,18</t>
  </si>
  <si>
    <t>02.INHI.PTAF.001/01</t>
  </si>
  <si>
    <t>Kits de instalações hidráulicas</t>
  </si>
  <si>
    <t>89356</t>
  </si>
  <si>
    <t>TUBO, PVC, SOLDÁVEL, DN 25MM, INSTALADO EM RAMAL OU SUB-RAMAL DE ÁGUA - FORNECIMENTO E INSTALAÇÃO. AF_12/2014</t>
  </si>
  <si>
    <t>2,1400000</t>
  </si>
  <si>
    <t>89362</t>
  </si>
  <si>
    <t>JOELHO 90 GRAUS, PVC, SOLDÁVEL, DN 25MM, INSTALADO EM RAMAL OU SUB-RAMAL DE ÁGUA - FORNECIMENTO E INSTALAÇÃO. AF_12/2014</t>
  </si>
  <si>
    <t>1,1800000</t>
  </si>
  <si>
    <t>89366</t>
  </si>
  <si>
    <t>JOELHO 90 GRAUS COM BUCHA DE LATÃO, PVC, SOLDÁVEL, DN 25MM, X 3/4 INSTALADO EM RAMAL OU SUB-RAMAL DE ÁGUA - FORNECIMENTO E INSTALAÇÃO. AF_12/2014</t>
  </si>
  <si>
    <t>89395</t>
  </si>
  <si>
    <t>TE, PVC, SOLDÁVEL, DN 25MM, INSTALADO EM RAMAL OU SUB-RAMAL DE ÁGUA - FORNECIMENTO E INSTALAÇÃO. AF_12/2014</t>
  </si>
  <si>
    <t>0,8900000</t>
  </si>
  <si>
    <t>14,90</t>
  </si>
  <si>
    <t>6,52</t>
  </si>
  <si>
    <t>11,47</t>
  </si>
  <si>
    <t>9,15</t>
  </si>
  <si>
    <t>02.INHI.COFI.007/01</t>
  </si>
  <si>
    <t>Cortes e fixações</t>
  </si>
  <si>
    <t>0,0700000</t>
  </si>
  <si>
    <t>0,4490000</t>
  </si>
  <si>
    <t>02.INHI.COFI.029/01</t>
  </si>
  <si>
    <t>0,0550000</t>
  </si>
  <si>
    <t>0,3910000</t>
  </si>
  <si>
    <t>88629</t>
  </si>
  <si>
    <t>ARGAMASSA TRAÇO 1:3 (EM VOLUME DE CIMENTO E AREIA MÉDIA ÚMIDA), PREPARO MANUAL. AF_08/2019</t>
  </si>
  <si>
    <t>426,67</t>
  </si>
  <si>
    <t>01.ESQV.PORT.021/01</t>
  </si>
  <si>
    <t>Esquadrias - Portas</t>
  </si>
  <si>
    <t>2432</t>
  </si>
  <si>
    <t>DOBRADICA EM ACO/FERRO, 3 1/2" X  3", E= 1,9  A 2 MM, COM ANEL,  CROMADO OU ZINCADO, TAMPA BOLA, COM PARAFUSOS</t>
  </si>
  <si>
    <t>3,0000000</t>
  </si>
  <si>
    <t>10553</t>
  </si>
  <si>
    <t>PORTA DE MADEIRA, FOLHA MEDIA (NBR 15930) DE 60 X 210 CM, E = 35 MM, NUCLEO SARRAFEADO, CAPA LISA EM HDF, ACABAMENTO EM PRIMER PARA PINTURA</t>
  </si>
  <si>
    <t>11055</t>
  </si>
  <si>
    <t>PARAFUSO ROSCA SOBERBA ZINCADO CABECA CHATA FENDA SIMPLES 3,5 X 25 MM (1 ")</t>
  </si>
  <si>
    <t>19,8000000</t>
  </si>
  <si>
    <t>88261</t>
  </si>
  <si>
    <t>CARPINTEIRO DE ESQUADRIA COM ENCARGOS COMPLEMENTARES</t>
  </si>
  <si>
    <t>1,2820000</t>
  </si>
  <si>
    <t>0,6410000</t>
  </si>
  <si>
    <t>15,63</t>
  </si>
  <si>
    <t>237,86</t>
  </si>
  <si>
    <t>18,84</t>
  </si>
  <si>
    <t>01.ESQV.PORT.023/01</t>
  </si>
  <si>
    <t>10555</t>
  </si>
  <si>
    <t>PORTA DE MADEIRA, FOLHA MEDIA (NBR 15930) DE 80 X 210 CM, E = 35 MM, NUCLEO SARRAFEADO, CAPA LISA EM HDF, ACABAMENTO EM PRIMER PARA PINTURA</t>
  </si>
  <si>
    <t>1,5460000</t>
  </si>
  <si>
    <t>0,7730000</t>
  </si>
  <si>
    <t>256,56</t>
  </si>
  <si>
    <t>02.INHI.COFI.047/01</t>
  </si>
  <si>
    <t>392</t>
  </si>
  <si>
    <t>ABRACADEIRA EM ACO PARA AMARRACAO DE ELETRODUTOS, TIPO D, COM 1/2" E PARAFUSO DE FIXACAO</t>
  </si>
  <si>
    <t>0,6500000</t>
  </si>
  <si>
    <t>0,0100000</t>
  </si>
  <si>
    <t>0,0690000</t>
  </si>
  <si>
    <t>1,33</t>
  </si>
  <si>
    <t>02.INHI.COFI.050/01</t>
  </si>
  <si>
    <t>0,3330000</t>
  </si>
  <si>
    <t>0,0350000</t>
  </si>
  <si>
    <t>01.ESQV.PORT.037/01</t>
  </si>
  <si>
    <t>142</t>
  </si>
  <si>
    <t>SELANTE ELASTICO MONOCOMPONENTE A BASE DE POLIURETANO (PU) PARA JUNTAS DIVERSAS</t>
  </si>
  <si>
    <t>310ML</t>
  </si>
  <si>
    <t>0,8829000</t>
  </si>
  <si>
    <t>7568</t>
  </si>
  <si>
    <t>BUCHA DE NYLON SEM ABA S10, COM PARAFUSO DE 6,10 X 65 MM EM ACO ZINCADO COM ROSCA SOBERBA, CABECA CHATA E FENDA PHILLIPS</t>
  </si>
  <si>
    <t>4,8166000</t>
  </si>
  <si>
    <t>36888</t>
  </si>
  <si>
    <t>GUARNICAO/MOLDURA DE ACABAMENTO PARA ESQUADRIA DE ALUMINIO ANODIZADO NATURAL, PARA 1 FACE</t>
  </si>
  <si>
    <t>6,8504000</t>
  </si>
  <si>
    <t>39025</t>
  </si>
  <si>
    <t>PORTA DE ABRIR EM ALUMINIO TIPO VENEZIANA, ACABAMENTO ANODIZADO NATURAL, SEM GUARNICAO/ALIZAR/VISTA, 87 X 210 CM</t>
  </si>
  <si>
    <t>0,5473000</t>
  </si>
  <si>
    <t>0,3826000</t>
  </si>
  <si>
    <t>0,1910000</t>
  </si>
  <si>
    <t>24,17</t>
  </si>
  <si>
    <t>0,43</t>
  </si>
  <si>
    <t>7,60</t>
  </si>
  <si>
    <t>935,99</t>
  </si>
  <si>
    <t>02.INEL.ELE1.013/01</t>
  </si>
  <si>
    <t>Instalações Elétricas - parte 1</t>
  </si>
  <si>
    <t>2673</t>
  </si>
  <si>
    <t>ELETRODUTO DE PVC RIGIDO ROSCAVEL DE 1/2 ", SEM LUVA</t>
  </si>
  <si>
    <t>1,0170000</t>
  </si>
  <si>
    <t>0,0650000</t>
  </si>
  <si>
    <t>2,15</t>
  </si>
  <si>
    <t>02.INEL.ELE1.021/01</t>
  </si>
  <si>
    <t>0,1520000</t>
  </si>
  <si>
    <t>02.INEL.ELE1.045/01</t>
  </si>
  <si>
    <t>1870</t>
  </si>
  <si>
    <t>CURVA 90 GRAUS, LONGA, DE PVC RIGIDO ROSCAVEL, DE 1/2", PARA ELETRODUTO</t>
  </si>
  <si>
    <t>0,2150000</t>
  </si>
  <si>
    <t>1,89</t>
  </si>
  <si>
    <t>02.INEL.ELE1.049/01</t>
  </si>
  <si>
    <t>1013</t>
  </si>
  <si>
    <t>CABO DE COBRE, FLEXIVEL, CLASSE 4 OU 5, ISOLACAO EM PVC/A, ANTICHAMA BWF-B, 1 CONDUTOR, 450/750 V, SECAO NOMINAL 1,5 MM2</t>
  </si>
  <si>
    <t>1,1900000</t>
  </si>
  <si>
    <t>21127</t>
  </si>
  <si>
    <t>FITA ISOLANTE ADESIVA ANTICHAMA, USO ATE 750 V, EM ROLO DE 19 MM X 5 M</t>
  </si>
  <si>
    <t>0,0090000</t>
  </si>
  <si>
    <t>0,0240000</t>
  </si>
  <si>
    <t>3,74</t>
  </si>
  <si>
    <t>02.INEL.ELE1.050/01</t>
  </si>
  <si>
    <t>1014</t>
  </si>
  <si>
    <t>CABO DE COBRE, FLEXIVEL, CLASSE 4 OU 5, ISOLACAO EM PVC/A, ANTICHAMA BWF-B, 1 CONDUTOR, 450/750 V, SECAO NOMINAL 2,5 MM2</t>
  </si>
  <si>
    <t>0,0300000</t>
  </si>
  <si>
    <t>1,42</t>
  </si>
  <si>
    <t>02.INEL.ELE1.051/01</t>
  </si>
  <si>
    <t>981</t>
  </si>
  <si>
    <t>CABO DE COBRE, FLEXIVEL, CLASSE 4 OU 5, ISOLACAO EM PVC/A, ANTICHAMA BWF-B, 1 CONDUTOR, 450/750 V, SECAO NOMINAL 4 MM2</t>
  </si>
  <si>
    <t>2,54</t>
  </si>
  <si>
    <t>02.INEL.ELE1.055/03</t>
  </si>
  <si>
    <t>1871</t>
  </si>
  <si>
    <t>CAIXA OCTOGONAL DE FUNDO MOVEL, EM PVC, DE 3" X 3", PARA ELETRODUTO FLEXIVEL CORRUGADO</t>
  </si>
  <si>
    <t>0,1430000</t>
  </si>
  <si>
    <t>2,95</t>
  </si>
  <si>
    <t>02.INEL.ELE1.062/01</t>
  </si>
  <si>
    <t>38094</t>
  </si>
  <si>
    <t>ESPELHO / PLACA DE 3 POSTOS 4" X 2", PARA INSTALACAO DE TOMADAS E INTERRUPTORES</t>
  </si>
  <si>
    <t>38099</t>
  </si>
  <si>
    <t>SUPORTE DE FIXACAO PARA ESPELHO / PLACA 4" X 2", PARA 3 MODULOS, PARA INSTALACAO DE TOMADAS E INTERRUPTORES (SOMENTE SUPORTE)</t>
  </si>
  <si>
    <t>1,74</t>
  </si>
  <si>
    <t>0,90</t>
  </si>
  <si>
    <t>02.INEL.ELE1.089/03</t>
  </si>
  <si>
    <t>91946</t>
  </si>
  <si>
    <t>SUPORTE PARAFUSADO COM PLACA DE ENCAIXE 4" X 2" MÉDIO (1,30 M DO PISO) PARA PONTO ELÉTRICO - FORNECIMENTO E INSTALAÇÃO. AF_12/2015</t>
  </si>
  <si>
    <t>91998</t>
  </si>
  <si>
    <t>TOMADA BAIXA DE EMBUTIR (1 MÓDULO), 2P+T 10 A, SEM SUPORTE E SEM PLACA - FORNECIMENTO E INSTALAÇÃO. AF_12/2015</t>
  </si>
  <si>
    <t>4,91</t>
  </si>
  <si>
    <t>12,35</t>
  </si>
  <si>
    <t>02.INEL.ELE1.091/03</t>
  </si>
  <si>
    <t>92006</t>
  </si>
  <si>
    <t>TOMADA BAIXA DE EMBUTIR (2 MÓDULOS), 2P+T 10 A, SEM SUPORTE E SEM PLACA - FORNECIMENTO E INSTALAÇÃO. AF_12/2015</t>
  </si>
  <si>
    <t>22,73</t>
  </si>
  <si>
    <t>02.INEL.ELE1.096/02</t>
  </si>
  <si>
    <t>92022</t>
  </si>
  <si>
    <t>INTERRUPTOR SIMPLES (1 MÓDULO) COM 1 TOMADA DE EMBUTIR 2P+T 10 A,  SEM SUPORTE E SEM PLACA - FORNECIMENTO E INSTALAÇÃO. AF_12/2015</t>
  </si>
  <si>
    <t>24,22</t>
  </si>
  <si>
    <t>01.COBE.ETMM.015/01</t>
  </si>
  <si>
    <t>Estrutura e Trama para cobertura</t>
  </si>
  <si>
    <t>4425</t>
  </si>
  <si>
    <t>VIGA DE MADEIRA NAO APARELHADA 6 X 12 CM, MACARANDUBA, ANGELIM OU EQUIVALENTE DA REGIAO</t>
  </si>
  <si>
    <t>0,6340000</t>
  </si>
  <si>
    <t>40568</t>
  </si>
  <si>
    <t>PREGO DE ACO POLIDO COM CABECA 22 X 48 (4 1/4 X 5)</t>
  </si>
  <si>
    <t>88239</t>
  </si>
  <si>
    <t>AJUDANTE DE CARPINTEIRO COM ENCARGOS COMPLEMENTARES</t>
  </si>
  <si>
    <t>0,1180000</t>
  </si>
  <si>
    <t>93281</t>
  </si>
  <si>
    <t>GUINCHO ELÉTRICO DE COLUNA, CAPACIDADE 400 KG, COM MOTO FREIO, MOTOR TRIFÁSICO DE 1,25 CV - CHP DIURNO. AF_03/2016</t>
  </si>
  <si>
    <t>0,0046000</t>
  </si>
  <si>
    <t>93282</t>
  </si>
  <si>
    <t>GUINCHO ELÉTRICO DE COLUNA, CAPACIDADE 400 KG, COM MOTO FREIO, MOTOR TRIFÁSICO DE 1,25 CV - CHI DIURNO. AF_03/2016</t>
  </si>
  <si>
    <t>0,0064000</t>
  </si>
  <si>
    <t>11,11</t>
  </si>
  <si>
    <t>11,26</t>
  </si>
  <si>
    <t>14,91</t>
  </si>
  <si>
    <t>14,16</t>
  </si>
  <si>
    <t>13,28</t>
  </si>
  <si>
    <t>02.INEL.ELE2.067/01</t>
  </si>
  <si>
    <t>Instalações Elétricas - parte 2</t>
  </si>
  <si>
    <t>979</t>
  </si>
  <si>
    <t>CABO DE COBRE, FLEXIVEL, CLASSE 4 OU 5, ISOLACAO EM PVC/A, ANTICHAMA BWF-B, 1 CONDUTOR, 450/750 V, SECAO NOMINAL 16 MM2</t>
  </si>
  <si>
    <t>1,0270000</t>
  </si>
  <si>
    <t>0,0130000</t>
  </si>
  <si>
    <t>9,36</t>
  </si>
  <si>
    <t>03.MOVT.ESVA.025/01</t>
  </si>
  <si>
    <t>Escavação de valas</t>
  </si>
  <si>
    <t>3,9560000</t>
  </si>
  <si>
    <t>01.COBE.TELH.024/01</t>
  </si>
  <si>
    <t>Telhamento para cobertura</t>
  </si>
  <si>
    <t>1607</t>
  </si>
  <si>
    <t>CONJUNTO ARRUELAS DE VEDACAO 5/16" PARA TELHA FIBROCIMENTO (UMA ARRUELA METALICA E UMA ARRUELA PVC - CONICAS)</t>
  </si>
  <si>
    <t>1,2600000</t>
  </si>
  <si>
    <t>4302</t>
  </si>
  <si>
    <t>PARAFUSO ZINCADO ROSCA SOBERBA, CABECA SEXTAVADA, 5/16 " X 250 MM, PARA FIXACAO DE TELHA EM MADEIRA</t>
  </si>
  <si>
    <t>7194</t>
  </si>
  <si>
    <t>TELHA DE FIBROCIMENTO ONDULADA E = 6 MM, DE 2,44 X 1,10 M (SEM AMIANTO)</t>
  </si>
  <si>
    <t>1,3570000</t>
  </si>
  <si>
    <t>0,1660000</t>
  </si>
  <si>
    <t>88323</t>
  </si>
  <si>
    <t>TELHADISTA COM ENCARGOS COMPLEMENTARES</t>
  </si>
  <si>
    <t>0,0053000</t>
  </si>
  <si>
    <t>0,15</t>
  </si>
  <si>
    <t>2,25</t>
  </si>
  <si>
    <t>20,57</t>
  </si>
  <si>
    <t>18,81</t>
  </si>
  <si>
    <t>01.ESQV.JANE.001/01</t>
  </si>
  <si>
    <t>Esquadrias - Janelas</t>
  </si>
  <si>
    <t>11190</t>
  </si>
  <si>
    <t>JANELA BASCULANTE, ACO, COM BATENTE/REQUADRO, 60 X 60 CM (SEM VIDROS)</t>
  </si>
  <si>
    <t>2,7780000</t>
  </si>
  <si>
    <t>4,5810000</t>
  </si>
  <si>
    <t>2,2910000</t>
  </si>
  <si>
    <t>162,60</t>
  </si>
  <si>
    <t>01.FUES.LAST.002/02</t>
  </si>
  <si>
    <t>Lastro</t>
  </si>
  <si>
    <t>0,1631000</t>
  </si>
  <si>
    <t>0,0444000</t>
  </si>
  <si>
    <t>94968</t>
  </si>
  <si>
    <t>CONCRETO MAGRO PARA LASTRO, TRAÇO 1:4,5:4,5 (CIMENTO/ AREIA MÉDIA/ BRITA 1)  - PREPARO MECÂNICO COM BETONEIRA 600 L. AF_07/2016</t>
  </si>
  <si>
    <t>0,0339000</t>
  </si>
  <si>
    <t>254,04</t>
  </si>
  <si>
    <t>01.FUES.LAST.002/03</t>
  </si>
  <si>
    <t>0,2718000</t>
  </si>
  <si>
    <t>0,0741000</t>
  </si>
  <si>
    <t>0,0565000</t>
  </si>
  <si>
    <t>02.INEL.ELE4.062/01</t>
  </si>
  <si>
    <t>11950</t>
  </si>
  <si>
    <t>BUCHA DE NYLON SEM ABA S6, COM PARAFUSO DE 4,20 X 40 MM EM ACO ZINCADO COM ROSCA SOBERBA, CABECA CHATA E FENDA PHILLIPS</t>
  </si>
  <si>
    <t>12010</t>
  </si>
  <si>
    <t>CONDULETE EM PVC, TIPO "B", SEM TAMPA, DE 1/2" OU 3/4"</t>
  </si>
  <si>
    <t>0,2889000</t>
  </si>
  <si>
    <t>0,14</t>
  </si>
  <si>
    <t>6,94</t>
  </si>
  <si>
    <t>02.INEL.ELE4.068/01</t>
  </si>
  <si>
    <t>12016</t>
  </si>
  <si>
    <t>CONDULETE EM PVC, TIPO "LB", SEM TAMPA, DE 1/2" OU 3/4"</t>
  </si>
  <si>
    <t>0,0952000</t>
  </si>
  <si>
    <t>7,65</t>
  </si>
  <si>
    <t>02.INEL.SPDA.015/01</t>
  </si>
  <si>
    <t>Sistemas de Proteção contra Descargas Atmosfèricas</t>
  </si>
  <si>
    <t>3379</t>
  </si>
  <si>
    <t>!EM PROCESSO DE DESATIVACAO! HASTE DE ATERRAMENTO EM ACO COM 3,00 M DE COMPRIMENTO E DN = 5/8", REVESTIDA COM BAIXA CAMADA DE COBRE, SEM CONECTOR</t>
  </si>
  <si>
    <t>0,2531000</t>
  </si>
  <si>
    <t>35,79</t>
  </si>
  <si>
    <t>03.MOVT.REVA.023/02</t>
  </si>
  <si>
    <t>Reaterro de valas</t>
  </si>
  <si>
    <t>2,3986000</t>
  </si>
  <si>
    <t>02.INEL.ILMO.002/02</t>
  </si>
  <si>
    <t>Iluminação e Monitoramento</t>
  </si>
  <si>
    <t>3799</t>
  </si>
  <si>
    <t>LUMINARIA DE SOBREPOR EM CHAPA DE ACO PARA 2 LAMPADAS FLUORESCENTES DE *36* W, ALETADA, COMPLETA (LAMPADAS E REATOR INCLUSOS)</t>
  </si>
  <si>
    <t>0,1727000</t>
  </si>
  <si>
    <t>0,4144000</t>
  </si>
  <si>
    <t>66,19</t>
  </si>
  <si>
    <t>02.INEL.ILMO.007/01</t>
  </si>
  <si>
    <t>12266</t>
  </si>
  <si>
    <t>LUMINARIA SPOT DE SOBREPOR EM ALUMINIO COM ALETA PLASTICA PARA 1 LAMPADA, BASE E27, POTENCIA MAXIMA 40/60 W (NAO INCLUI LAMPADA)</t>
  </si>
  <si>
    <t>38191</t>
  </si>
  <si>
    <t>LAMPADA FLUORESCENTE COMPACTA 2U BRANCA 15 W, BASE E27 (127/220 V)</t>
  </si>
  <si>
    <t>0,1833000</t>
  </si>
  <si>
    <t>0,4518000</t>
  </si>
  <si>
    <t>52,05</t>
  </si>
  <si>
    <t>8,36</t>
  </si>
  <si>
    <t>02.INEL.ILMO.017/03</t>
  </si>
  <si>
    <t>12295</t>
  </si>
  <si>
    <t>SOQUETE DE BAQUELITE BASE E27, PARA LAMPADAS</t>
  </si>
  <si>
    <t>0,1655000</t>
  </si>
  <si>
    <t>2,64</t>
  </si>
  <si>
    <t>02.INEL.ILMO.017/04</t>
  </si>
  <si>
    <t>38780</t>
  </si>
  <si>
    <t>LAMPADA FLUORESCENTE COMPACTA 3U BRANCA 20 W, BASE E27 (127/220 V)</t>
  </si>
  <si>
    <t>9,54</t>
  </si>
  <si>
    <t>03.INEL.CXEL.006/01</t>
  </si>
  <si>
    <t>Poços e Caixas Enterradas</t>
  </si>
  <si>
    <t>7258</t>
  </si>
  <si>
    <t>TIJOLO CERAMICO MACICO *5 X 10 X 20* CM</t>
  </si>
  <si>
    <t>48,7507000</t>
  </si>
  <si>
    <t>87316</t>
  </si>
  <si>
    <t>ARGAMASSA TRAÇO 1:4 (EM VOLUME DE CIMENTO E AREIA GROSSA ÚMIDA) PARA CHAPISCO CONVENCIONAL, PREPARO MECÂNICO COM BETONEIRA 400 L. AF_08/2019</t>
  </si>
  <si>
    <t>0,0004000</t>
  </si>
  <si>
    <t>1,5362000</t>
  </si>
  <si>
    <t>88628</t>
  </si>
  <si>
    <t>ARGAMASSA TRAÇO 1:3 (EM VOLUME DE CIMENTO E AREIA MÉDIA ÚMIDA), PREPARO MECÂNICO COM BETONEIRA 400 L. AF_08/2019</t>
  </si>
  <si>
    <t>0,0278000</t>
  </si>
  <si>
    <t>94103</t>
  </si>
  <si>
    <t>LASTRO DE VALA COM PREPARO DE FUNDO, LARGURA MENOR QUE 1,5 M, COM CAMADA DE BRITA, LANÇAMENTO MANUAL, EM LOCAL COM NÍVEL BAIXO DE INTERFERÊNCIA. AF_06/2016</t>
  </si>
  <si>
    <t>0,0360000</t>
  </si>
  <si>
    <t>97734</t>
  </si>
  <si>
    <t>PEÇA RETANGULAR PRÉ-MOLDADA, VOLUME DE CONCRETO DE 10 A 30 LITROS, TAXA DE AÇO APROXIMADA DE 30KG/M³. AF_01/2018</t>
  </si>
  <si>
    <t>0,0175000</t>
  </si>
  <si>
    <t>298,39</t>
  </si>
  <si>
    <t>349,75</t>
  </si>
  <si>
    <t>214,63</t>
  </si>
  <si>
    <t>1.952,71</t>
  </si>
  <si>
    <t>02.INES.LOGI.023/01</t>
  </si>
  <si>
    <t>Rede Lógica e Telefonia</t>
  </si>
  <si>
    <t>11904</t>
  </si>
  <si>
    <t>CABO TELEFONICO CCI 50, 4 PARES, USO INTERNO, SEM BLINDAGEM</t>
  </si>
  <si>
    <t>0,1461000</t>
  </si>
  <si>
    <t>2,19</t>
  </si>
  <si>
    <t>01.CANT.CANT.001/01</t>
  </si>
  <si>
    <t>1350</t>
  </si>
  <si>
    <t>!EM PROCESSO DE DESATIVACAO! CHAPA DE MADEIRA COMPENSADA RESINADA PARA FORMA DE CONCRETO, DE *2,2 X 1,1* M, E = 10 MM</t>
  </si>
  <si>
    <t>0,4339000</t>
  </si>
  <si>
    <t>3992</t>
  </si>
  <si>
    <t>TABUA DE MADEIRA APARELHADA *2,5 X 30* CM, MACARANDUBA, ANGELIM OU EQUIVALENTE DA REGIAO</t>
  </si>
  <si>
    <t>1,6923000</t>
  </si>
  <si>
    <t>4433</t>
  </si>
  <si>
    <t>PECA DE MADEIRA NAO APARELHADA *7,5 X 7,5* CM (3 X 3 ") MACARANDUBA, ANGELIM OU EQUIVALENTE DA REGIAO</t>
  </si>
  <si>
    <t>1,2308000</t>
  </si>
  <si>
    <t>5061</t>
  </si>
  <si>
    <t>PREGO DE ACO POLIDO COM CABECA 18 X 27 (2 1/2 X 10)</t>
  </si>
  <si>
    <t>0,0517000</t>
  </si>
  <si>
    <t>0,2512000</t>
  </si>
  <si>
    <t>0,7535000</t>
  </si>
  <si>
    <t>91692</t>
  </si>
  <si>
    <t>SERRA CIRCULAR DE BANCADA COM MOTOR ELÉTRICO POTÊNCIA DE 5HP, COM COIFA PARA DISCO 10" - CHP DIURNO. AF_08/2015</t>
  </si>
  <si>
    <t>0,0082000</t>
  </si>
  <si>
    <t>91693</t>
  </si>
  <si>
    <t>SERRA CIRCULAR DE BANCADA COM MOTOR ELÉTRICO POTÊNCIA DE 5HP, COM COIFA PARA DISCO 10" - CHI DIURNO. AF_08/2015</t>
  </si>
  <si>
    <t>0,0359000</t>
  </si>
  <si>
    <t>94974</t>
  </si>
  <si>
    <t>CONCRETO MAGRO PARA LASTRO, TRAÇO 1:4,5:4,5 (CIMENTO/ AREIA MÉDIA/ BRITA 1)  - PREPARO MANUAL. AF_07/2016</t>
  </si>
  <si>
    <t>01.CANT.CANT.002/01</t>
  </si>
  <si>
    <t>0,2844000</t>
  </si>
  <si>
    <t>0,8532000</t>
  </si>
  <si>
    <t>0,0076000</t>
  </si>
  <si>
    <t>0,0332000</t>
  </si>
  <si>
    <t>01.CANT.CANT.003/01</t>
  </si>
  <si>
    <t>0,1309000</t>
  </si>
  <si>
    <t>0,3926000</t>
  </si>
  <si>
    <t>01.CANT.CANT.004/01</t>
  </si>
  <si>
    <t>0,1548000</t>
  </si>
  <si>
    <t>0,4644000</t>
  </si>
  <si>
    <t>01.CANT.CANT.005/01</t>
  </si>
  <si>
    <t>1,8033000</t>
  </si>
  <si>
    <t>0,0628000</t>
  </si>
  <si>
    <t>0,3647000</t>
  </si>
  <si>
    <t>1,0941000</t>
  </si>
  <si>
    <t>0,0119000</t>
  </si>
  <si>
    <t>0,0518000</t>
  </si>
  <si>
    <t>0,0021000</t>
  </si>
  <si>
    <t>01.CANT.CANT.006/01</t>
  </si>
  <si>
    <t>1,9604000</t>
  </si>
  <si>
    <t>2,6139000</t>
  </si>
  <si>
    <t>0,0784000</t>
  </si>
  <si>
    <t>0,6018000</t>
  </si>
  <si>
    <t>1,8053000</t>
  </si>
  <si>
    <t>0,0170000</t>
  </si>
  <si>
    <t>0,0744000</t>
  </si>
  <si>
    <t>0,0031000</t>
  </si>
  <si>
    <t>01.CANT.CANT.007/01</t>
  </si>
  <si>
    <t>1,4652000</t>
  </si>
  <si>
    <t>0,2014000</t>
  </si>
  <si>
    <t>0,6043000</t>
  </si>
  <si>
    <t>01.CANT.CANT.008/01</t>
  </si>
  <si>
    <t>2,1238000</t>
  </si>
  <si>
    <t>0,3683000</t>
  </si>
  <si>
    <t>1,1050000</t>
  </si>
  <si>
    <t>39,19</t>
  </si>
  <si>
    <t>15,40</t>
  </si>
  <si>
    <t>10,99</t>
  </si>
  <si>
    <t>351,82</t>
  </si>
  <si>
    <t>02.INES.LOGI.046/01</t>
  </si>
  <si>
    <t>20254</t>
  </si>
  <si>
    <t>CAIXA DE PASSAGEM METALICA, DE SOBREPOR, COM TAMPA APARAFUSADA, DIMENSOES 15 X 15 X *10* CM</t>
  </si>
  <si>
    <t>0,3460000</t>
  </si>
  <si>
    <t>18,07</t>
  </si>
  <si>
    <t>01.ESQV.JANE.045/01</t>
  </si>
  <si>
    <t>0,8351000</t>
  </si>
  <si>
    <t>3421</t>
  </si>
  <si>
    <t>JANELA EM MADEIRA CEDRINHO/ ANGELIM COMERCIAL/ CURUPIXA/ CUMARU OU EQUIVALENTE DA REGIAO, CAIXA DO BATENTE/MARCO *10* CM, 2 FOLHAS DE ABRIR TIPO VENEZIANA E 2 FOLHAS GUILHOTINA PARA VIDRO, COM GUARNICAO/ALIZAR, COM FERRAGENS (SEM VIDRO E SEM ACABAMENTO)</t>
  </si>
  <si>
    <t>4430</t>
  </si>
  <si>
    <t>CAIBRO DE MADEIRA NAO APARELHADA *5 X 6* CM, MACARANDUBA, ANGELIM OU EQUIVALENTE DA REGIAO</t>
  </si>
  <si>
    <t>1,7258000</t>
  </si>
  <si>
    <t>5067</t>
  </si>
  <si>
    <t>PREGO DE ACO POLIDO COM CABECA 16 X 24 (2 1/4 X 12)</t>
  </si>
  <si>
    <t>0,0428677</t>
  </si>
  <si>
    <t>1,7330000</t>
  </si>
  <si>
    <t>0,8665000</t>
  </si>
  <si>
    <t>620,87</t>
  </si>
  <si>
    <t>5,74</t>
  </si>
  <si>
    <t>11,91</t>
  </si>
  <si>
    <t>01.PARE.ALVD.033/01</t>
  </si>
  <si>
    <t>Alvenarias Diversas</t>
  </si>
  <si>
    <t>34566</t>
  </si>
  <si>
    <t>BLOCO DE CONCRETO ESTRUTURAL 14 X 19 X 29 CM, FBK 6 MPA (NBR 6136)</t>
  </si>
  <si>
    <t>122,2700000</t>
  </si>
  <si>
    <t>87292</t>
  </si>
  <si>
    <t>ARGAMASSA TRAÇO 1:2:8 (EM VOLUME DE CIMENTO, CAL E AREIA MÉDIA ÚMIDA) PARA EMBOÇO/MASSA ÚNICA/ASSENTAMENTO DE ALVENARIA DE VEDAÇÃO, PREPARO MECÂNICO COM BETONEIRA 400 L. AF_08/2019</t>
  </si>
  <si>
    <t>10,2630000</t>
  </si>
  <si>
    <t>5,1320000</t>
  </si>
  <si>
    <t>342,00</t>
  </si>
  <si>
    <t>39795</t>
  </si>
  <si>
    <t>QUADRO DE DISTRIBUICAO, SEM BARRAMENTO, EM PVC, DE EMBUTIR, PARA 6 DISJUNTORES NEMA OU 8 DISJUNTORES DIN</t>
  </si>
  <si>
    <t>43,57</t>
  </si>
  <si>
    <t>03.SEDI.ECOM.027/01</t>
  </si>
  <si>
    <t>1213</t>
  </si>
  <si>
    <t>CARPINTEIRO DE FORMAS</t>
  </si>
  <si>
    <t>43459</t>
  </si>
  <si>
    <t>FERRAMENTAS - FAMILIA CARPINTEIRO DE FORMAS - HORISTA (ENCARGOS COMPLEMENTARES - COLETADO CAIXA)</t>
  </si>
  <si>
    <t>43483</t>
  </si>
  <si>
    <t>EPI - FAMILIA CARPINTEIRO DE FORMAS - HORISTA (ENCARGOS COMPLEMENTARES - COLETADO CAIXA)</t>
  </si>
  <si>
    <t>95330</t>
  </si>
  <si>
    <t>CURSO DE CAPACITAÇÃO PARA CARPINTEIRO DE FÔRMAS (ENCARGOS COMPLEMENTARES) - HORISTA</t>
  </si>
  <si>
    <t>0,34</t>
  </si>
  <si>
    <t>1,08</t>
  </si>
  <si>
    <t>0,10</t>
  </si>
  <si>
    <t>02.INEL.ELE1.097/02</t>
  </si>
  <si>
    <t>92024</t>
  </si>
  <si>
    <t>INTERRUPTOR SIMPLES (1 MÓDULO) COM 2 TOMADAS DE EMBUTIR 2P+T 10 A,  SEM SUPORTE E SEM PLACA - FORNECIMENTO E INSTALAÇÃO. AF_12/2015</t>
  </si>
  <si>
    <t>37,01</t>
  </si>
  <si>
    <t>02.INEL.ELE1.009/01</t>
  </si>
  <si>
    <t>2689</t>
  </si>
  <si>
    <t>ELETRODUTO PVC FLEXIVEL CORRUGADO, COR AMARELA, DE 20 MM</t>
  </si>
  <si>
    <t>0,1290000</t>
  </si>
  <si>
    <t>1,30</t>
  </si>
  <si>
    <t>01.FUES.CONC.001/01</t>
  </si>
  <si>
    <t>Concreto dosado em obra</t>
  </si>
  <si>
    <t>0,8270000</t>
  </si>
  <si>
    <t>212,0200000</t>
  </si>
  <si>
    <t>0,5780000</t>
  </si>
  <si>
    <t>2,3400000</t>
  </si>
  <si>
    <t>88377</t>
  </si>
  <si>
    <t>OPERADOR DE BETONEIRA ESTACIONÁRIA/MISTURADOR COM ENCARGOS COMPLEMENTARES</t>
  </si>
  <si>
    <t>1,4800000</t>
  </si>
  <si>
    <t>88830</t>
  </si>
  <si>
    <t>BETONEIRA CAPACIDADE NOMINAL DE 400 L, CAPACIDADE DE MISTURA 280 L, MOTOR ELÉTRICO TRIFÁSICO POTÊNCIA DE 2 CV, SEM CARREGADOR - CHP DIURNO. AF_10/2014</t>
  </si>
  <si>
    <t>0,7600000</t>
  </si>
  <si>
    <t>88831</t>
  </si>
  <si>
    <t>BETONEIRA CAPACIDADE NOMINAL DE 400 L, CAPACIDADE DE MISTURA 280 L, MOTOR ELÉTRICO TRIFÁSICO POTÊNCIA DE 2 CV, SEM CARREGADOR - CHI DIURNO. AF_10/2014</t>
  </si>
  <si>
    <t>0,7200000</t>
  </si>
  <si>
    <t>12,88</t>
  </si>
  <si>
    <t>1,48</t>
  </si>
  <si>
    <t>0,25</t>
  </si>
  <si>
    <t>03.SEDI.ECOM.076/01</t>
  </si>
  <si>
    <t>6111</t>
  </si>
  <si>
    <t>SERVENTE DE OBRAS</t>
  </si>
  <si>
    <t>95378</t>
  </si>
  <si>
    <t>CURSO DE CAPACITAÇÃO PARA SERVENTE (ENCARGOS COMPLEMENTARES) - HORISTA</t>
  </si>
  <si>
    <t>9,51</t>
  </si>
  <si>
    <t>0,13</t>
  </si>
  <si>
    <t>03.SEDI.ECOM.221/01</t>
  </si>
  <si>
    <t>0,0102000</t>
  </si>
  <si>
    <t>03.SEDI.ECOM.223/01</t>
  </si>
  <si>
    <t>0,0146000</t>
  </si>
  <si>
    <t>03.SEDI.ECOM.216/01</t>
  </si>
  <si>
    <t>0,0035000</t>
  </si>
  <si>
    <t>03.SEDI.ECOM.206/01</t>
  </si>
  <si>
    <t>03.SEDI.ECOM.210/01</t>
  </si>
  <si>
    <t>03.SEDI.ECOM.211/01</t>
  </si>
  <si>
    <t>03.SEDI.ECOM.254/01</t>
  </si>
  <si>
    <t>0,0124000</t>
  </si>
  <si>
    <t>03.SEDI.ECOM.224/01</t>
  </si>
  <si>
    <t>0,0057000</t>
  </si>
  <si>
    <t>03.SERT.LOCA.023/01</t>
  </si>
  <si>
    <t>32</t>
  </si>
  <si>
    <t>ACO CA-50, 6,3 MM, VERGALHAO</t>
  </si>
  <si>
    <t>0,0735000</t>
  </si>
  <si>
    <t>7247</t>
  </si>
  <si>
    <t>LOCACAO DE TEODOLITO ELETRONICO, PRECISAO ANGULAR DE 5 A 7 SEGUNDOS, INCLUINDO TRIPE</t>
  </si>
  <si>
    <t>0,1759000</t>
  </si>
  <si>
    <t>88253</t>
  </si>
  <si>
    <t>AUXILIAR DE TOPÓGRAFO COM ENCARGOS COMPLEMENTARES</t>
  </si>
  <si>
    <t>0,1172000</t>
  </si>
  <si>
    <t>0,2345000</t>
  </si>
  <si>
    <t>5,50</t>
  </si>
  <si>
    <t>2,27</t>
  </si>
  <si>
    <t>6,07</t>
  </si>
  <si>
    <t>13,44</t>
  </si>
  <si>
    <t>03.CHOR.CHPD.014/01</t>
  </si>
  <si>
    <t>Equipamentos Diversos</t>
  </si>
  <si>
    <t>5721</t>
  </si>
  <si>
    <t>TRATOR DE ESTEIRAS, POTÊNCIA 150 HP, PESO OPERACIONAL 16,7 T, COM RODA MOTRIZ ELEVADA E LÂMINA 3,18 M3 - MATERIAIS NA OPERAÇÃO. AF_06/2014</t>
  </si>
  <si>
    <t>53810</t>
  </si>
  <si>
    <t>TRATOR DE ESTEIRAS, POTÊNCIA 150 HP, PESO OPERACIONAL 16,7 T, COM RODA MOTRIZ ELEVADA E LÂMINA 3,18 M3 - MANUTENÇÃO. AF_06/2014</t>
  </si>
  <si>
    <t>88324</t>
  </si>
  <si>
    <t>TRATORISTA COM ENCARGOS COMPLEMENTARES</t>
  </si>
  <si>
    <t>89009</t>
  </si>
  <si>
    <t>TRATOR DE ESTEIRAS, POTÊNCIA 150 HP, PESO OPERACIONAL 16,7 T, COM RODA MOTRIZ ELEVADA E LÂMINA 3,18 M3 - DEPRECIAÇÃO. AF_06/2014</t>
  </si>
  <si>
    <t>89010</t>
  </si>
  <si>
    <t>TRATOR DE ESTEIRAS, POTÊNCIA 150 HP, PESO OPERACIONAL 16,7 T, COM RODA MOTRIZ ELEVADA E LÂMINA 3,18 M3 - JUROS. AF_06/2014</t>
  </si>
  <si>
    <t>51,08</t>
  </si>
  <si>
    <t>38,36</t>
  </si>
  <si>
    <t>13,56</t>
  </si>
  <si>
    <t>21,45</t>
  </si>
  <si>
    <t>4,83</t>
  </si>
  <si>
    <t>03.CHOR.CHPD.029/01</t>
  </si>
  <si>
    <t>5787</t>
  </si>
  <si>
    <t>PÁ CARREGADEIRA SOBRE RODAS, POTÊNCIA 197 HP, CAPACIDADE DA CAÇAMBA 2,5 A 3,5 M3, PESO OPERACIONAL 18338 KG - MATERIAIS NA OPERAÇÃO. AF_06/2014</t>
  </si>
  <si>
    <t>53861</t>
  </si>
  <si>
    <t>PÁ CARREGADEIRA SOBRE RODAS, POTÊNCIA 197 HP, CAPACIDADE DA CAÇAMBA 2,5 A 3,5 M3, PESO OPERACIONAL 18338 KG - MANUTENÇÃO. AF_06/2014</t>
  </si>
  <si>
    <t>88301</t>
  </si>
  <si>
    <t>OPERADOR DE PÁ CARREGADEIRA COM ENCARGOS COMPLEMENTARES</t>
  </si>
  <si>
    <t>89130</t>
  </si>
  <si>
    <t>PÁ CARREGADEIRA SOBRE RODAS, POTÊNCIA 197 HP, CAPACIDADE DA CAÇAMBA 2,5 A 3,5 M3, PESO OPERACIONAL 18338 KG - DEPRECIAÇÃO. AF_06/2014</t>
  </si>
  <si>
    <t>89131</t>
  </si>
  <si>
    <t>PÁ CARREGADEIRA SOBRE RODAS, POTÊNCIA 197 HP, CAPACIDADE DA CAÇAMBA 2,5 A 3,5 M3, PESO OPERACIONAL 18338 KG - JUROS. AF_06/2014</t>
  </si>
  <si>
    <t>38,33</t>
  </si>
  <si>
    <t>37,36</t>
  </si>
  <si>
    <t>14,32</t>
  </si>
  <si>
    <t>29,89</t>
  </si>
  <si>
    <t>4,05</t>
  </si>
  <si>
    <t>03.CHOR.CHID.028/01</t>
  </si>
  <si>
    <t>03.CHOR.CHPD.087/01</t>
  </si>
  <si>
    <t>88281</t>
  </si>
  <si>
    <t>MOTORISTA DE BASCULANTE COM ENCARGOS COMPLEMENTARES</t>
  </si>
  <si>
    <t>91380</t>
  </si>
  <si>
    <t>CAMINHÃO BASCULANTE 10 M3, TRUCADO CABINE SIMPLES, PESO BRUTO TOTAL 23.000 KG, CARGA ÚTIL MÁXIMA 15.935 KG, DISTÂNCIA ENTRE EIXOS 4,80 M, POTÊNCIA 230 CV INCLUSIVE CAÇAMBA METÁLICA - DEPRECIAÇÃO. AF_06/2014</t>
  </si>
  <si>
    <t>91381</t>
  </si>
  <si>
    <t>CAMINHÃO BASCULANTE 10 M3, TRUCADO CABINE SIMPLES, PESO BRUTO TOTAL 23.000 KG, CARGA ÚTIL MÁXIMA 15.935 KG, DISTÂNCIA ENTRE EIXOS 4,80 M, POTÊNCIA 230 CV INCLUSIVE CAÇAMBA METÁLICA - JUROS. AF_06/2014</t>
  </si>
  <si>
    <t>91382</t>
  </si>
  <si>
    <t>CAMINHÃO BASCULANTE 10 M3, TRUCADO CABINE SIMPLES, PESO BRUTO TOTAL 23.000 KG, CARGA ÚTIL MÁXIMA 15.935 KG, DISTÂNCIA ENTRE EIXOS 4,80 M, POTÊNCIA 230 CV INCLUSIVE CAÇAMBA METÁLICA - IMPOSTOS E SEGUROS. AF_06/2014</t>
  </si>
  <si>
    <t>91383</t>
  </si>
  <si>
    <t>CAMINHÃO BASCULANTE 10 M3, TRUCADO CABINE SIMPLES, PESO BRUTO TOTAL 23.000 KG, CARGA ÚTIL MÁXIMA 15.935 KG, DISTÂNCIA ENTRE EIXOS 4,80 M, POTÊNCIA 230 CV INCLUSIVE CAÇAMBA METÁLICA - MANUTENÇÃO. AF_06/2014</t>
  </si>
  <si>
    <t>91384</t>
  </si>
  <si>
    <t>CAMINHÃO BASCULANTE 10 M3, TRUCADO CABINE SIMPLES, PESO BRUTO TOTAL 23.000 KG, CARGA ÚTIL MÁXIMA 15.935 KG, DISTÂNCIA ENTRE EIXOS 4,80 M, POTÊNCIA 230 CV INCLUSIVE CAÇAMBA METÁLICA - MATERIAIS NA OPERAÇÃO. AF_06/2014</t>
  </si>
  <si>
    <t>13,61</t>
  </si>
  <si>
    <t>13,54</t>
  </si>
  <si>
    <t>2,50</t>
  </si>
  <si>
    <t>0,98</t>
  </si>
  <si>
    <t>25,39</t>
  </si>
  <si>
    <t>77,26</t>
  </si>
  <si>
    <t>03.CHOR.CHID.084/01</t>
  </si>
  <si>
    <t>03.CHOR.CHPD.023/01</t>
  </si>
  <si>
    <t>5763</t>
  </si>
  <si>
    <t>CAMINHÃO PIPA 10.000 L TRUCADO, PESO BRUTO TOTAL 23.000 KG, CARGA ÚTIL MÁXIMA 15.935 KG, DISTÂNCIA ENTRE EIXOS 4,8 M, POTÊNCIA 230 CV, INCLUSIVE TANQUE DE AÇO PARA TRANSPORTE DE ÁGUA - MANUTENÇÃO. AF_06/2014</t>
  </si>
  <si>
    <t>53831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</si>
  <si>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</si>
  <si>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>88282</t>
  </si>
  <si>
    <t>MOTORISTA DE CAMINHÃO COM ENCARGOS COMPLEMENTARES</t>
  </si>
  <si>
    <t>91396</t>
  </si>
  <si>
    <t>CAMINHÃO PIPA 10.000 L TRUCADO, PESO BRUTO TOTAL 23.000 KG, CARGA ÚTIL MÁXIMA 15.935 KG, DISTÂNCIA ENTRE EIXOS 4,8 M, POTÊNCIA 230 CV, INCLUSIVE TANQUE DE AÇO PARA TRANSPORTE DE ÁGUA - DEPRECIAÇÃO. AF_06/2014</t>
  </si>
  <si>
    <t>91397</t>
  </si>
  <si>
    <t>CAMINHÃO PIPA 10.000 L TRUCADO, PESO BRUTO TOTAL 23.000 KG, CARGA ÚTIL MÁXIMA 15.935 KG, DISTÂNCIA ENTRE EIXOS 4,8 M, POTÊNCIA 230 CV, INCLUSIVE TANQUE DE AÇO PARA TRANSPORTE DE ÁGUA - JUROS. AF_06/2014</t>
  </si>
  <si>
    <t>91398</t>
  </si>
  <si>
    <t>CAMINHÃO PIPA 10.000 L TRUCADO, PESO BRUTO TOTAL 23.000 KG, CARGA ÚTIL MÁXIMA 15.935 KG, DISTÂNCIA ENTRE EIXOS 4,8 M, POTÊNCIA 230 CV, INCLUSIVE TANQUE DE AÇO PARA TRANSPORTE DE ÁGUA - IMPOSTOS E SEGUROS. AF_06/2014</t>
  </si>
  <si>
    <t>22,39</t>
  </si>
  <si>
    <t>104,84</t>
  </si>
  <si>
    <t>14,19</t>
  </si>
  <si>
    <t>11,94</t>
  </si>
  <si>
    <t>0,97</t>
  </si>
  <si>
    <t>03.CHOR.CHID.022/01</t>
  </si>
  <si>
    <t>03.CHOR.CHPD.027/01</t>
  </si>
  <si>
    <t>5779</t>
  </si>
  <si>
    <t>MOTONIVELADORA POTÊNCIA BÁSICA LÍQUIDA (PRIMEIRA MARCHA) 125 HP, PESO BRUTO 13032 KG, LARGURA DA LÂMINA DE 3,7 M - MANUTENÇÃO. AF_06/2014</t>
  </si>
  <si>
    <t>53849</t>
  </si>
  <si>
    <t>MOTONIVELADORA POTÊNCIA BÁSICA LÍQUIDA (PRIMEIRA MARCHA) 125 HP, PESO BRUTO 13032 KG, LARGURA DA LÂMINA DE 3,7 M - MATERIAIS NA OPERAÇÃO. AF_06/2014</t>
  </si>
  <si>
    <t>88300</t>
  </si>
  <si>
    <t>OPERADOR DE MOTONIVELADORA COM ENCARGOS COMPLEMENTARES</t>
  </si>
  <si>
    <t>89228</t>
  </si>
  <si>
    <t>MOTONIVELADORA POTÊNCIA BÁSICA LÍQUIDA (PRIMEIRA MARCHA) 125 HP, PESO BRUTO 13032 KG, LARGURA DA LÂMINA DE 3,7 M - DEPRECIAÇÃO. AF_06/2014</t>
  </si>
  <si>
    <t>89229</t>
  </si>
  <si>
    <t>MOTONIVELADORA POTÊNCIA BÁSICA LÍQUIDA (PRIMEIRA MARCHA) 125 HP, PESO BRUTO 13032 KG, LARGURA DA LÂMINA DE 3,7 M - JUROS. AF_06/2014</t>
  </si>
  <si>
    <t>34,85</t>
  </si>
  <si>
    <t>45,60</t>
  </si>
  <si>
    <t>18,16</t>
  </si>
  <si>
    <t>21,68</t>
  </si>
  <si>
    <t>3,90</t>
  </si>
  <si>
    <t>03.CHOR.CHID.026/01</t>
  </si>
  <si>
    <t>03.CHOR.CHPD.038/01</t>
  </si>
  <si>
    <t>5089</t>
  </si>
  <si>
    <t>ROLO COMPACTADOR VIBRATÓRIO PÉ DE CARNEIRO PARA SOLOS, POTÊNCIA 80 HP, PESO OPERACIONAL SEM/COM LASTRO 7,4 / 8,8 T, LARGURA DE TRABALHO 1,68 M - MANUTENÇÃO. AF_02/2016</t>
  </si>
  <si>
    <t>73309</t>
  </si>
  <si>
    <t>ROLO COMPACTADOR VIBRATÓRIO PÉ DE CARNEIRO PARA SOLOS, POTÊNCIA 80 HP, PESO OPERACIONAL SEM/COM LASTRO 7,4 / 8,8 T, LARGURA DE TRABALHO 1,68 M - DEPRECIAÇÃO. AF_02/2016</t>
  </si>
  <si>
    <t>73313</t>
  </si>
  <si>
    <t>ROLO COMPACTADOR VIBRATÓRIO PÉ DE CARNEIRO PARA SOLOS, POTÊNCIA 80 HP, PESO OPERACIONAL SEM/COM LASTRO 7,4 / 8,8 T, LARGURA DE TRABALHO 1,68 M - JUROS. AF_02/2016</t>
  </si>
  <si>
    <t>73315</t>
  </si>
  <si>
    <t>ROLO COMPACTADOR VIBRATÓRIO PÉ DE CARNEIRO PARA SOLOS, POTÊNCIA 80 HP, PESO OPERACIONAL SEM/COM LASTRO 7,4 / 8,8 T, LARGURA DE TRABALHO 1,68 M - MATERIAIS NA OPERAÇÃO. AF_02/2016</t>
  </si>
  <si>
    <t>88303</t>
  </si>
  <si>
    <t>OPERADOR DE ROLO COMPACTADOR COM ENCARGOS COMPLEMENTARES</t>
  </si>
  <si>
    <t>20,71</t>
  </si>
  <si>
    <t>16,55</t>
  </si>
  <si>
    <t>2,29</t>
  </si>
  <si>
    <t>31,13</t>
  </si>
  <si>
    <t>13,47</t>
  </si>
  <si>
    <t>03.CHOR.CHID.103/01</t>
  </si>
  <si>
    <t>03.CHOR.CHPD.004/01</t>
  </si>
  <si>
    <t>5674</t>
  </si>
  <si>
    <t>ROLO COMPACTADOR VIBRATÓRIO DE UM CILINDRO AÇO LISO, POTÊNCIA 80 HP, PESO OPERACIONAL MÁXIMO 8,1 T, IMPACTO DINÂMICO 16,15 / 9,5 T, LARGURA DE TRABALHO 1,68 M - MANUTENÇÃO. AF_06/2014</t>
  </si>
  <si>
    <t>53788</t>
  </si>
  <si>
    <t>ROLO COMPACTADOR VIBRATÓRIO DE UM CILINDRO AÇO LISO, POTÊNCIA 80 HP, PESO OPERACIONAL MÁXIMO 8,1 T, IMPACTO DINÂMICO 16,15 / 9,5 T, LARGURA DE TRABALHO 1,68 M - MATERIAIS NA OPERAÇÃO. AF_06/2014</t>
  </si>
  <si>
    <t>89210</t>
  </si>
  <si>
    <t>ROLO COMPACTADOR VIBRATÓRIO DE UM CILINDRO AÇO LISO, POTÊNCIA 80 HP, PESO OPERACIONAL MÁXIMO 8,1 T, IMPACTO DINÂMICO 16,15 / 9,5 T, LARGURA DE TRABALHO 1,68 M - DEPRECIAÇÃO. AF_06/2014</t>
  </si>
  <si>
    <t>89211</t>
  </si>
  <si>
    <t>ROLO COMPACTADOR VIBRATÓRIO DE UM CILINDRO AÇO LISO, POTÊNCIA 80 HP, PESO OPERACIONAL MÁXIMO 8,1 T, IMPACTO DINÂMICO 16,15 / 9,5 T, LARGURA DE TRABALHO 1,68 M - JUROS. AF_06/2014</t>
  </si>
  <si>
    <t>19,92</t>
  </si>
  <si>
    <t>15,91</t>
  </si>
  <si>
    <t>03.CHOR.CHID.004/01</t>
  </si>
  <si>
    <t>03.CHOR.CHPD.141/01</t>
  </si>
  <si>
    <t>96457</t>
  </si>
  <si>
    <t>ROLO COMPACTADOR DE PNEUS, ESTATICO, PRESSAO VARIAVEL, POTENCIA 110 HP, PESO SEM/COM LASTRO 10,8/27 T, LARGURA DE ROLAGEM 2,30 M - MATERIAIS NA OPERACAO. AF_06/2017</t>
  </si>
  <si>
    <t>96458</t>
  </si>
  <si>
    <t>ROLO COMPACTADOR DE PNEUS, ESTATICO, PRESSAO VARIAVEL, POTENCIA 110 HP, PESO SEM/COM LASTRO 10,8/27 T, LARGURA DE ROLAGEM 2,30 M - MANUTENCAO. AF_06/2017</t>
  </si>
  <si>
    <t>96459</t>
  </si>
  <si>
    <t>ROLO COMPACTADOR DE PNEUS, ESTATICO, PRESSAO VARIAVEL, POTENCIA 110 HP, PESO SEM/COM LASTRO 10,8/27 T, LARGURA DE ROLAGEM 2,30 M - JUROS. AF_06/2017</t>
  </si>
  <si>
    <t>96460</t>
  </si>
  <si>
    <t>ROLO COMPACTADOR DE PNEUS, ESTATICO, PRESSAO VARIAVEL, POTENCIA 110 HP, PESO SEM/COM LASTRO 10,8/27 T, LARGURA DE ROLAGEM 2,30 M - DEPRECIAÇÃO. AF_06/2017</t>
  </si>
  <si>
    <t>34,78</t>
  </si>
  <si>
    <t>33,04</t>
  </si>
  <si>
    <t>3,66</t>
  </si>
  <si>
    <t>26,40</t>
  </si>
  <si>
    <t>03.CHOR.CHID.141/01</t>
  </si>
  <si>
    <t>03.CHOR.CHPD.011/01</t>
  </si>
  <si>
    <t>53804</t>
  </si>
  <si>
    <t>VASSOURA MECÂNICA REBOCÁVEL COM ESCOVA CILÍNDRICA, LARGURA ÚTIL DE VARRIMENTO DE 2,44 M - MANUTENÇÃO. AF_06/2014</t>
  </si>
  <si>
    <t>89015</t>
  </si>
  <si>
    <t>VASSOURA MECÂNICA REBOCÁVEL COM ESCOVA CILÍNDRICA, LARGURA ÚTIL DE VARRIMENTO DE 2,44 M - DEPRECIAÇÃO. AF_06/2014</t>
  </si>
  <si>
    <t>89016</t>
  </si>
  <si>
    <t>VASSOURA MECÂNICA REBOCÁVEL COM ESCOVA CILÍNDRICA, LARGURA ÚTIL DE VARRIMENTO DE 2,44 M - JUROS. AF_06/2014</t>
  </si>
  <si>
    <t>2,51</t>
  </si>
  <si>
    <t>2,01</t>
  </si>
  <si>
    <t>0,27</t>
  </si>
  <si>
    <t>03.CHOR.CHID.010/01</t>
  </si>
  <si>
    <t>03.CHOR.CHPD.041/01</t>
  </si>
  <si>
    <t>83361</t>
  </si>
  <si>
    <t>ESPARGIDOR DE ASFALTO PRESSURIZADO, TANQUE 6 M3 COM ISOLAÇÃO TÉRMICA, AQUECIDO COM 2 MAÇARICOS, COM BARRA ESPARGIDORA 3,60 M, MONTADO SOBRE CAMINHÃO  TOCO, PBT 14.300 KG, POTÊNCIA 185 CV - MANUTENÇÃO. AF_08/2015</t>
  </si>
  <si>
    <t>91468</t>
  </si>
  <si>
    <t>ESPARGIDOR DE ASFALTO PRESSURIZADO, TANQUE 6 M3 COM ISOLAÇÃO TÉRMICA, AQUECIDO COM 2 MAÇARICOS, COM BARRA ESPARGIDORA 3,60 M, MONTADO SOBRE CAMINHÃO  TOCO, PBT 14.300 KG, POTÊNCIA 185 CV - DEPRECIAÇÃO. AF_08/2015</t>
  </si>
  <si>
    <t>91469</t>
  </si>
  <si>
    <t>ESPARGIDOR DE ASFALTO PRESSURIZADO, TANQUE 6 M3 COM ISOLAÇÃO TÉRMICA, AQUECIDO COM 2 MAÇARICOS, COM BARRA ESPARGIDORA 3,60 M, MONTADO SOBRE CAMINHÃO  TOCO, PBT 14.300 KG, POTÊNCIA 185 CV - JUROS. AF_08/2015</t>
  </si>
  <si>
    <t>91484</t>
  </si>
  <si>
    <t>ESPARGIDOR DE ASFALTO PRESSURIZADO, TANQUE 6 M3 COM ISOLAÇÃO TÉRMICA, AQUECIDO COM 2 MAÇARICOS, COM BARRA ESPARGIDORA 3,60 M, MONTADO SOBRE CAMINHÃO  TOCO, PBT 14.300 KG, POTÊNCIA 185 CV - IMPOSTOS E SEGUROS. AF_08/2015</t>
  </si>
  <si>
    <t>91485</t>
  </si>
  <si>
    <t>ESPARGIDOR DE ASFALTO PRESSURIZADO, TANQUE 6 M3 COM ISOLAÇÃO TÉRMICA, AQUECIDO COM 2 MAÇARICOS, COM BARRA ESPARGIDORA 3,60 M, MONTADO SOBRE CAMINHÃO  TOCO, PBT 14.300 KG, POTÊNCIA 185 CV - MATERIAIS NA OPERAÇÃO. AF_08/2015</t>
  </si>
  <si>
    <t>10,21</t>
  </si>
  <si>
    <t>13,08</t>
  </si>
  <si>
    <t>2,82</t>
  </si>
  <si>
    <t>116,93</t>
  </si>
  <si>
    <t>03.CHOR.CHID.086/01</t>
  </si>
  <si>
    <t>03.CHOR.CHPD.055/01</t>
  </si>
  <si>
    <t>5714</t>
  </si>
  <si>
    <t>TRATOR DE PNEUS, POTÊNCIA 85 CV, TRAÇÃO 4X4, PESO COM LASTRO DE 4.675 KG - MANUTENÇÃO. AF_06/2014</t>
  </si>
  <si>
    <t>5715</t>
  </si>
  <si>
    <t>TRATOR DE PNEUS, POTÊNCIA 85 CV, TRAÇÃO 4X4, PESO COM LASTRO DE 4.675 KG - MATERIAIS NA OPERAÇÃO. AF_06/2014</t>
  </si>
  <si>
    <t>89033</t>
  </si>
  <si>
    <t>TRATOR DE PNEUS, POTÊNCIA 85 CV, TRAÇÃO 4X4, PESO COM LASTRO DE 4.675 KG - DEPRECIAÇÃO. AF_06/2014</t>
  </si>
  <si>
    <t>89034</t>
  </si>
  <si>
    <t>TRATOR DE PNEUS, POTÊNCIA 85 CV, TRAÇÃO 4X4, PESO COM LASTRO DE 4.675 KG - JUROS. AF_06/2014</t>
  </si>
  <si>
    <t>7,87</t>
  </si>
  <si>
    <t>65,26</t>
  </si>
  <si>
    <t>7,19</t>
  </si>
  <si>
    <t>0,99</t>
  </si>
  <si>
    <t>03.CHOR.CHID.053/01</t>
  </si>
  <si>
    <t>03.CHOR.CHPD.033/01</t>
  </si>
  <si>
    <t>7032</t>
  </si>
  <si>
    <t>TANQUE DE ASFALTO ESTACIONÁRIO COM SERPENTINA, CAPACIDADE 30.000 L - DEPRECIAÇÃO. AF_06/2014</t>
  </si>
  <si>
    <t>7033</t>
  </si>
  <si>
    <t>TANQUE DE ASFALTO ESTACIONÁRIO COM SERPENTINA, CAPACIDADE 30.000 L - JUROS. AF_06/2014</t>
  </si>
  <si>
    <t>7034</t>
  </si>
  <si>
    <t>TANQUE DE ASFALTO ESTACIONÁRIO COM SERPENTINA, CAPACIDADE 30.000 L - MANUTENÇÃO. AF_06/2014</t>
  </si>
  <si>
    <t>7035</t>
  </si>
  <si>
    <t>TANQUE DE ASFALTO ESTACIONÁRIO COM SERPENTINA, CAPACIDADE 30.000 L - MATERIAIS NA OPERAÇÃO. AF_06/2014</t>
  </si>
  <si>
    <t>3,22</t>
  </si>
  <si>
    <t>0,53</t>
  </si>
  <si>
    <t>6,04</t>
  </si>
  <si>
    <t>116,43</t>
  </si>
  <si>
    <t>03.CHOR.CHPD.135/01</t>
  </si>
  <si>
    <t>96030</t>
  </si>
  <si>
    <t>CAMINHÃO BASCULANTE 10 M3, TRUCADO, POTÊNCIA 230 CV, INCLUSIVE CAÇAMBA METÁLICA, COM DISTRIBUIDOR DE AGREGADOS ACOPLADO - DEPRECIAÇÃO. AF_02/2017</t>
  </si>
  <si>
    <t>96031</t>
  </si>
  <si>
    <t>CAMINHÃO BASCULANTE 10 M3, TRUCADO, POTÊNCIA 230 CV, INCLUSIVE CAÇAMBA METÁLICA, COM DISTRIBUIDOR DE AGREGADOS ACOPLADO - JUROS. AF_02/2017</t>
  </si>
  <si>
    <t>96032</t>
  </si>
  <si>
    <t>CAMINHÃO BASCULANTE 10 M3, TRUCADO, POTÊNCIA 230 CV, INCLUSIVE CAÇAMBA METÁLICA, COM DISTRIBUIDOR DE AGREGADOS ACOPLADO - IMPOSTOS E SEGUROS. AF_02/2017</t>
  </si>
  <si>
    <t>96033</t>
  </si>
  <si>
    <t>CAMINHÃO BASCULANTE 10 M3, TRUCADO, POTÊNCIA 230 CV, INCLUSIVE CAÇAMBA METÁLICA, COM DISTRIBUIDOR DE AGREGADOS ACOPLADO - MANUTENÇÃO. AF_02/2017</t>
  </si>
  <si>
    <t>96034</t>
  </si>
  <si>
    <t>CAMINHÃO BASCULANTE 10 M3, TRUCADO, POTÊNCIA 230 CV, INCLUSIVE CAÇAMBA METÁLICA, COM DISTRIBUIDOR DE AGREGADOS ACOPLADO - MATERIAIS NA OPERAÇÃO. AF_02/2017</t>
  </si>
  <si>
    <t>15,83</t>
  </si>
  <si>
    <t>2,92</t>
  </si>
  <si>
    <t>1,14</t>
  </si>
  <si>
    <t>29,69</t>
  </si>
  <si>
    <t>03.CHOR.CHID.134/01</t>
  </si>
  <si>
    <t>96036</t>
  </si>
  <si>
    <t>CAMINHÃO BASCULANTE 10 M3, TRUCADO, POTÊNCIA 230 CV, INCLUSIVE CAÇAMBA METÁLICA, COM DISTRIBUIDOR DE AGREGADOS ACOPLADO - CHI DIURNO. AF_02/2017</t>
  </si>
  <si>
    <t>03.CHOR.CHID.135/01</t>
  </si>
  <si>
    <t>96053</t>
  </si>
  <si>
    <t>TRATOR DE PNEUS COM POTÊNCIA DE 85 CV, TRAÇÃO 4X4, COM VASSOURA MECÂNICA ACOPLADA - DEPRECIAÇÃO. AF_03/2017</t>
  </si>
  <si>
    <t>96055</t>
  </si>
  <si>
    <t>TRATOR DE PNEUS COM POTÊNCIA DE 85 CV, TRAÇÃO 4X4, COM VASSOURA MECÂNICA ACOPLADA - JUROS. AF_03/2017</t>
  </si>
  <si>
    <t>9,10</t>
  </si>
  <si>
    <t>1,25</t>
  </si>
  <si>
    <t>03.CHOR.CHPD.136/01</t>
  </si>
  <si>
    <t>96157</t>
  </si>
  <si>
    <t>TRATOR DE PNEUS COM POTÊNCIA DE 85 CV, TRAÇÃO 4X4, COM VASSOURA MECÂNICA ACOPLADA - CHP DIURNO. AF_03/2017</t>
  </si>
  <si>
    <t>96056</t>
  </si>
  <si>
    <t>TRATOR DE PNEUS COM POTÊNCIA DE 85 CV, TRAÇÃO 4X4, COM VASSOURA MECÂNICA ACOPLADA - MANUTENÇÃO. AF_03/2017</t>
  </si>
  <si>
    <t>96057</t>
  </si>
  <si>
    <t>TRATOR DE PNEUS COM POTÊNCIA DE 85 CV, TRAÇÃO 4X4, COM VASSOURA MECÂNICA ACOPLADA - MATERIAIS NA OPERAÇÃO. AF_03/2017</t>
  </si>
  <si>
    <t>9,96</t>
  </si>
  <si>
    <t>03.CHOR.CHPD.032/01</t>
  </si>
  <si>
    <t>7038</t>
  </si>
  <si>
    <t>ROLO COMPACTADOR DE PNEUS ESTÁTICO, PRESSÃO VARIÁVEL, POTÊNCIA 111 HP, PESO SEM/COM LASTRO 9,5 / 26 T, LARGURA DE TRABALHO 1,90 M - DEPRECIAÇÃO. AF_07/2014</t>
  </si>
  <si>
    <t>7039</t>
  </si>
  <si>
    <t>ROLO COMPACTADOR DE PNEUS ESTÁTICO, PRESSÃO VARIÁVEL, POTÊNCIA 111 HP, PESO SEM/COM LASTRO 9,5 / 26 T, LARGURA DE TRABALHO 1,90 M - JUROS. AF_07/2014</t>
  </si>
  <si>
    <t>7040</t>
  </si>
  <si>
    <t>ROLO COMPACTADOR DE PNEUS ESTÁTICO, PRESSÃO VARIÁVEL, POTÊNCIA 111 HP, PESO SEM/COM LASTRO 9,5 / 26 T, LARGURA DE TRABALHO 1,90 M - MANUTENÇÃO. AF_07/2014</t>
  </si>
  <si>
    <t>55263</t>
  </si>
  <si>
    <t>ROLO COMPACTADOR DE PNEUS ESTÁTICO, PRESSÃO VARIÁVEL, POTÊNCIA 111 HP, PESO SEM/COM LASTRO 9,5 / 26 T, LARGURA DE TRABALHO 1,90 M - MATERIAIS NA OPERAÇÃO. AF_07/2014</t>
  </si>
  <si>
    <t>24,87</t>
  </si>
  <si>
    <t>3,45</t>
  </si>
  <si>
    <t>35,11</t>
  </si>
  <si>
    <t>preço da composição está errado - R$ 148,97</t>
  </si>
  <si>
    <t>03.CHOR.CHPD.090/01</t>
  </si>
  <si>
    <t>88283</t>
  </si>
  <si>
    <t>MOTORISTA DE CAMINHÃO E CARRETA COM ENCARGOS COMPLEMENTARES</t>
  </si>
  <si>
    <t>91640</t>
  </si>
  <si>
    <t>CAMINHÃO DE TRANSPORTE DE MATERIAL ASFÁLTICO 30.000 L, COM CAVALO MECÂNICO DE CAPACIDADE MÁXIMA DE TRAÇÃO COMBINADO DE 66.000 KG, POTÊNCIA 360 CV, INCLUSIVE TANQUE DE ASFALTO COM SERPENTINA - DEPRECIAÇÃO. AF_08/2015</t>
  </si>
  <si>
    <t>91641</t>
  </si>
  <si>
    <t>CAMINHÃO DE TRANSPORTE DE MATERIAL ASFÁLTICO 30.000 L, COM CAVALO MECÂNICO DE CAPACIDADE MÁXIMA DE TRAÇÃO COMBINADO DE 66.000 KG, POTÊNCIA 360 CV, INCLUSIVE TANQUE DE ASFALTO COM SERPENTINA - JUROS. AF_08/2015</t>
  </si>
  <si>
    <t>91642</t>
  </si>
  <si>
    <t>CAMINHÃO DE TRANSPORTE DE MATERIAL ASFÁLTICO 30.000 L, COM CAVALO MECÂNICO DE CAPACIDADE MÁXIMA DE TRAÇÃO COMBINADO DE 66.000 KG, POTÊNCIA 360 CV, INCLUSIVE TANQUE DE ASFALTO COM SERPENTINA - IMPOSTOS E SEGUROS. AF_08/2015</t>
  </si>
  <si>
    <t>91643</t>
  </si>
  <si>
    <t>CAMINHÃO DE TRANSPORTE DE MATERIAL ASFÁLTICO 30.000 L, COM CAVALO MECÂNICO DE CAPACIDADE MÁXIMA DE TRAÇÃO COMBINADO DE 66.000 KG, POTÊNCIA 360 CV, INCLUSIVE TANQUE DE ASFALTO COM SERPENTINA - MANUTENÇÃO. AF_08/2015</t>
  </si>
  <si>
    <t>91644</t>
  </si>
  <si>
    <t>CAMINHÃO DE TRANSPORTE DE MATERIAL ASFÁLTICO 30.000 L, COM CAVALO MECÂNICO DE CAPACIDADE MÁXIMA DE TRAÇÃO COMBINADO DE 66.000 KG, POTÊNCIA 360 CV, INCLUSIVE TANQUE DE ASFALTO COM SERPENTINA - MATERIAIS NA OPERAÇÃO. AF_08/2015</t>
  </si>
  <si>
    <t>17,62</t>
  </si>
  <si>
    <t>21,34</t>
  </si>
  <si>
    <t>4,47</t>
  </si>
  <si>
    <t>1,73</t>
  </si>
  <si>
    <t>40,01</t>
  </si>
  <si>
    <t>164,10</t>
  </si>
  <si>
    <t>03.CHOR.CHID.089/01</t>
  </si>
  <si>
    <t>03.SEDI.ECOM.008/01</t>
  </si>
  <si>
    <t>242</t>
  </si>
  <si>
    <t>AJUDANTE ESPECIALIZADO</t>
  </si>
  <si>
    <t>95313</t>
  </si>
  <si>
    <t>CURSO DE CAPACITAÇÃO PARA AJUDANTE ESPECIALIZADO (ENCARGOS COMPLEMENTARES) - HORISTA</t>
  </si>
  <si>
    <t>12,33</t>
  </si>
  <si>
    <t>0,09</t>
  </si>
  <si>
    <t>03.SEDI.ECOM.069/01</t>
  </si>
  <si>
    <t>4750</t>
  </si>
  <si>
    <t>PEDREIRO</t>
  </si>
  <si>
    <t>43465</t>
  </si>
  <si>
    <t>FERRAMENTAS - FAMILIA PEDREIRO - HORISTA (ENCARGOS COMPLEMENTARES - COLETADO CAIXA)</t>
  </si>
  <si>
    <t>43489</t>
  </si>
  <si>
    <t>EPI - FAMILIA PEDREIRO - HORISTA (ENCARGOS COMPLEMENTARES - COLETADO CAIXA)</t>
  </si>
  <si>
    <t>95371</t>
  </si>
  <si>
    <t>CURSO DE CAPACITAÇÃO PARA PEDREIRO (ENCARGOS COMPLEMENTARES) - HORISTA</t>
  </si>
  <si>
    <t>0,50</t>
  </si>
  <si>
    <t>0,96</t>
  </si>
  <si>
    <t>0,18</t>
  </si>
  <si>
    <t>01.SEDI.ARGA.136/01</t>
  </si>
  <si>
    <t>Argamassas</t>
  </si>
  <si>
    <t>1,1500000</t>
  </si>
  <si>
    <t>389,5400000</t>
  </si>
  <si>
    <t>8,2900000</t>
  </si>
  <si>
    <t>03.CHOR.CHPD.100/01</t>
  </si>
  <si>
    <t>92956</t>
  </si>
  <si>
    <t>MÁQUINA EXTRUSORA DE CONCRETO PARA GUIAS E SARJETAS, MOTOR A DIESEL, POTÊNCIA 14 CV - DEPRECIAÇÃO. AF_12/2015</t>
  </si>
  <si>
    <t>92957</t>
  </si>
  <si>
    <t>MÁQUINA EXTRUSORA DE CONCRETO PARA GUIAS E SARJETAS, MOTOR A DIESEL, POTÊNCIA 14 CV - JUROS. AF_12/2015</t>
  </si>
  <si>
    <t>92958</t>
  </si>
  <si>
    <t>MÁQUINA EXTRUSORA DE CONCRETO PARA GUIAS E SARJETAS, MOTOR A DIESEL, POTÊNCIA 14 CV - MANUTENÇÃO. AF_12/2015</t>
  </si>
  <si>
    <t>92959</t>
  </si>
  <si>
    <t>MÁQUINA EXTRUSORA DE CONCRETO PARA GUIAS E SARJETAS, MOTOR A DIESEL, POTÊNCIA 14 CV - MATERIAIS NA OPERAÇÃO. AF_12/2015</t>
  </si>
  <si>
    <t>3,75</t>
  </si>
  <si>
    <t>0,44</t>
  </si>
  <si>
    <t>4,11</t>
  </si>
  <si>
    <t>5,05</t>
  </si>
  <si>
    <t>03.CHOR.CHID.099/01</t>
  </si>
  <si>
    <t>Obra:</t>
  </si>
  <si>
    <t>Local:</t>
  </si>
  <si>
    <t>PROPR:</t>
  </si>
  <si>
    <t>ITEM</t>
  </si>
  <si>
    <t>DESCRIÇÃO DO ITEM</t>
  </si>
  <si>
    <t>UNID</t>
  </si>
  <si>
    <t>QUANT</t>
  </si>
  <si>
    <t>PREÇO UNIT SEM BDI</t>
  </si>
  <si>
    <t>PREÇO UNIT COM BDI</t>
  </si>
  <si>
    <t>TOTAL DO ITEM</t>
  </si>
  <si>
    <t>(%)</t>
  </si>
  <si>
    <t>PREFEITURA MUNICIPAL DE ARIPUANÃ</t>
  </si>
  <si>
    <t>BDI:</t>
  </si>
  <si>
    <t>2.1</t>
  </si>
  <si>
    <t>COMP 03</t>
  </si>
  <si>
    <t>IMPRIMAÇÃO MECÂNICA DE BASE DE PAVIMENTAÇÃO COM CM-30, TAXA DE 1,2 L/M² - REFERÊNCIA CÓDIGO 96401 TABELA SINAPI/CAIXA/MT/06/2020</t>
  </si>
  <si>
    <t>COMP 04</t>
  </si>
  <si>
    <t>COMP 05</t>
  </si>
  <si>
    <t>TOTAL DA PLANILHA</t>
  </si>
  <si>
    <t>%</t>
  </si>
  <si>
    <t>COMPOSIÇÃO ANALÍTICA DO BDI - RODOVIAS E FERROVIAS</t>
  </si>
  <si>
    <t>VALORES DE BDI POR TIPO DE OBRA %</t>
  </si>
  <si>
    <t>TIPO DE OBRA</t>
  </si>
  <si>
    <t>1 Quartil</t>
  </si>
  <si>
    <t>Médio</t>
  </si>
  <si>
    <t>3 Quartil</t>
  </si>
  <si>
    <t>Construção de Rodovias e Ferrovias</t>
  </si>
  <si>
    <t>DESCRIÇÃO</t>
  </si>
  <si>
    <t>VALORES DE REFERENCIA - %</t>
  </si>
  <si>
    <t>BDI ADOTADO %</t>
  </si>
  <si>
    <t>1º QUARTIL</t>
  </si>
  <si>
    <t>MÉDIO</t>
  </si>
  <si>
    <t>3º QUARTIL</t>
  </si>
  <si>
    <t>Administração Central</t>
  </si>
  <si>
    <t>Seguro e Garantia</t>
  </si>
  <si>
    <t>Risco</t>
  </si>
  <si>
    <t xml:space="preserve">Despesas Financeiras </t>
  </si>
  <si>
    <t>Lucro</t>
  </si>
  <si>
    <t>TRIBUTOS (soma dos itens abaixo)</t>
  </si>
  <si>
    <t>COFINS</t>
  </si>
  <si>
    <t>PIS</t>
  </si>
  <si>
    <t>ISSQN</t>
  </si>
  <si>
    <t>INSS</t>
  </si>
  <si>
    <t>TOTAL</t>
  </si>
  <si>
    <t xml:space="preserve">BDI = </t>
  </si>
  <si>
    <t>(1 + AC + S + R + G ) x ( 1 +DF) x (1 + L)</t>
  </si>
  <si>
    <t>( 1 - I)</t>
  </si>
  <si>
    <t xml:space="preserve">AC = taxa de rateio da Administração Central </t>
  </si>
  <si>
    <t>DF = taxas das despesas financeiras</t>
  </si>
  <si>
    <t>S = taxa de seguro; R = taxa de risco e G = garantia do empreendimento;</t>
  </si>
  <si>
    <t>I = taxa de tributos</t>
  </si>
  <si>
    <t xml:space="preserve">L = taxa de lucro </t>
  </si>
  <si>
    <t>1.0</t>
  </si>
  <si>
    <t>2.0</t>
  </si>
  <si>
    <t>3.0</t>
  </si>
  <si>
    <t>4.0</t>
  </si>
  <si>
    <t xml:space="preserve">PROPOSTA </t>
  </si>
  <si>
    <t>P.UNIT,</t>
  </si>
  <si>
    <t>VALOR PARCIAL</t>
  </si>
  <si>
    <t>RECUPERAÇÃO AMBIENTAL</t>
  </si>
  <si>
    <t>OBRAS COMPLEMENTARES</t>
  </si>
  <si>
    <t>HIDROSSEMEADURA ÁREA DE TALUDES (CORTE E ATERRO)</t>
  </si>
  <si>
    <t>REGULARIZAÇÃO E ESPALHAMENTO DE MAT. ORGÂNICO ÁREA DE JAZIDA</t>
  </si>
  <si>
    <t>TOMADA DE PREÇO N. 031 / 2020</t>
  </si>
  <si>
    <t>Cuiabá, 27 de Novembro de 2020.</t>
  </si>
  <si>
    <t>L.E.</t>
  </si>
  <si>
    <t>J1 - BERNADINHO</t>
  </si>
  <si>
    <t>VOLUME</t>
  </si>
  <si>
    <t>DMT</t>
  </si>
  <si>
    <t>AREA</t>
  </si>
  <si>
    <t>J2 - GORDO DO PINHEIRO</t>
  </si>
  <si>
    <t>L.D.</t>
  </si>
  <si>
    <t>ESTACA</t>
  </si>
  <si>
    <t>J3 - ZEZINHO</t>
  </si>
  <si>
    <t>J4 - CLOVINHO</t>
  </si>
  <si>
    <t>J5 - POLACO</t>
  </si>
  <si>
    <t>J6 - MARCÃO</t>
  </si>
  <si>
    <t>J7 - WELIMTON</t>
  </si>
  <si>
    <t>J8 - NEREU</t>
  </si>
  <si>
    <t>J9 - CAPIVARA</t>
  </si>
  <si>
    <t>LOCALIZAÇÃO DOS EMPRÉSTIMOS CONCENTRADOS</t>
  </si>
  <si>
    <t>EC 1</t>
  </si>
  <si>
    <t>EC 2</t>
  </si>
  <si>
    <t xml:space="preserve">EC 3 </t>
  </si>
  <si>
    <t xml:space="preserve">EC 4 </t>
  </si>
  <si>
    <t>EC 5</t>
  </si>
  <si>
    <t>EC 6</t>
  </si>
  <si>
    <t>EC 7</t>
  </si>
  <si>
    <t>0 - 495</t>
  </si>
  <si>
    <t>EL 1</t>
  </si>
  <si>
    <t>EL 2</t>
  </si>
  <si>
    <t>LOCALIZAÇÃO DOS TALUDES (CORTE E ATERROS)</t>
  </si>
  <si>
    <t>CORTE E ATERRO</t>
  </si>
  <si>
    <t>REGULARIZAÇÃO E ESPALHAMENTO DE MAT. ORGÂNICO ÁREA DE EMPRÉSTIMO CONCENTRADO</t>
  </si>
  <si>
    <t>1.1</t>
  </si>
  <si>
    <t>3.2</t>
  </si>
  <si>
    <t>Código:</t>
  </si>
  <si>
    <t>Serviços:</t>
  </si>
  <si>
    <t>CPU 01</t>
  </si>
  <si>
    <t>Regularização e espalhamento de mat organico area de jazida</t>
  </si>
  <si>
    <t>Und.:</t>
  </si>
  <si>
    <t>m²</t>
  </si>
  <si>
    <t>A:</t>
  </si>
  <si>
    <t>EQUIPAMENTOS</t>
  </si>
  <si>
    <t>QUANT.</t>
  </si>
  <si>
    <t>UTILIZAÇÃO</t>
  </si>
  <si>
    <t>CUSTO OPERACIONAL</t>
  </si>
  <si>
    <t>CUSTO HORÁRIO TOTAL</t>
  </si>
  <si>
    <t>OPERATIVA</t>
  </si>
  <si>
    <t>IMPROD</t>
  </si>
  <si>
    <t>OPERATIVO</t>
  </si>
  <si>
    <t>E9042</t>
  </si>
  <si>
    <t>CUSTO HORÁRIO TOTAL DE EQUIPAMENTOS</t>
  </si>
  <si>
    <t>B:</t>
  </si>
  <si>
    <t>MÃO-DE-OBRA</t>
  </si>
  <si>
    <t>CUSTO HORÁRIO</t>
  </si>
  <si>
    <t>P9824</t>
  </si>
  <si>
    <t>P9875</t>
  </si>
  <si>
    <t>mês</t>
  </si>
  <si>
    <t>CUSTO HORÁRIO TOTAL DE MÃO DE OBRA</t>
  </si>
  <si>
    <t>PRODUÇÃO DA EQUIPE</t>
  </si>
  <si>
    <t>CUSTO HORÁRIO TOTAL DE EXECUÇÃO</t>
  </si>
  <si>
    <t>CUSTO UNITÁRIO DE EXECUÇÃO</t>
  </si>
  <si>
    <t>CUSTO UNITÁRIO TOTAL:</t>
  </si>
  <si>
    <t>CPU 02</t>
  </si>
  <si>
    <t>0 - 1760</t>
  </si>
  <si>
    <t>PINTURAS DE SETAS E ZEBRADOS</t>
  </si>
  <si>
    <t>LOCALIZAÇÃO</t>
  </si>
  <si>
    <t>QTDADE</t>
  </si>
  <si>
    <t>OBSERVAÇÂO</t>
  </si>
  <si>
    <t>ESTACA INICIAL</t>
  </si>
  <si>
    <t>ESTACA FINAL</t>
  </si>
  <si>
    <t>(M²)</t>
  </si>
  <si>
    <t>LD</t>
  </si>
  <si>
    <t>TOTAL PINTURA DE FAIXA DE BORDO(m2)</t>
  </si>
  <si>
    <t>LE</t>
  </si>
  <si>
    <t>EIXO</t>
  </si>
  <si>
    <t>2052+8</t>
  </si>
  <si>
    <t>2049+12</t>
  </si>
  <si>
    <t>2017+8</t>
  </si>
  <si>
    <t>1901+12</t>
  </si>
  <si>
    <t>1864+8</t>
  </si>
  <si>
    <t>1804+12</t>
  </si>
  <si>
    <t>1750+8</t>
  </si>
  <si>
    <t>1750+12</t>
  </si>
  <si>
    <t>1650+8</t>
  </si>
  <si>
    <t>1614+12</t>
  </si>
  <si>
    <t>1578+8</t>
  </si>
  <si>
    <t>1559+12</t>
  </si>
  <si>
    <t>1452+8</t>
  </si>
  <si>
    <t>1315+12</t>
  </si>
  <si>
    <t>1284+8</t>
  </si>
  <si>
    <t>1205+12</t>
  </si>
  <si>
    <t>1142+8</t>
  </si>
  <si>
    <t>1079+12</t>
  </si>
  <si>
    <t>M²</t>
  </si>
  <si>
    <t>11561,96</t>
  </si>
  <si>
    <t>TOTAL FAIXA CONTINUA (M2)</t>
  </si>
  <si>
    <t>1025+8</t>
  </si>
  <si>
    <t>1005+12</t>
  </si>
  <si>
    <t>BORDO ESQUERDO</t>
  </si>
  <si>
    <t>2084+14,909</t>
  </si>
  <si>
    <t>0</t>
  </si>
  <si>
    <t>BORDO DIREITO</t>
  </si>
  <si>
    <t>2068</t>
  </si>
  <si>
    <t>950+8</t>
  </si>
  <si>
    <t>2060</t>
  </si>
  <si>
    <t>931+12</t>
  </si>
  <si>
    <t>2032</t>
  </si>
  <si>
    <t>2025</t>
  </si>
  <si>
    <t>1882</t>
  </si>
  <si>
    <t>892+8</t>
  </si>
  <si>
    <t>1872</t>
  </si>
  <si>
    <t>857+12</t>
  </si>
  <si>
    <t>1765</t>
  </si>
  <si>
    <t>Defensas Semi - Maleaveis</t>
  </si>
  <si>
    <t>1758</t>
  </si>
  <si>
    <t>Placa sinalizaçao tot. refletiva</t>
  </si>
  <si>
    <t>1670</t>
  </si>
  <si>
    <t>Tachas refletivas</t>
  </si>
  <si>
    <t>817+8</t>
  </si>
  <si>
    <t>1658</t>
  </si>
  <si>
    <t>Setas e Zebrados</t>
  </si>
  <si>
    <t>776+12</t>
  </si>
  <si>
    <t>1592</t>
  </si>
  <si>
    <t>Faixa Horizontal</t>
  </si>
  <si>
    <t>1586</t>
  </si>
  <si>
    <t>Área (m²)</t>
  </si>
  <si>
    <t>Tipo de Faixa</t>
  </si>
  <si>
    <t>1472</t>
  </si>
  <si>
    <t>Concorrencia publica</t>
  </si>
  <si>
    <t>650+8</t>
  </si>
  <si>
    <t>1460</t>
  </si>
  <si>
    <t>642+12</t>
  </si>
  <si>
    <t>1299</t>
  </si>
  <si>
    <t>P.O . - 031-20</t>
  </si>
  <si>
    <t>1292</t>
  </si>
  <si>
    <t>1158</t>
  </si>
  <si>
    <t>Área Total =</t>
  </si>
  <si>
    <t>578+8</t>
  </si>
  <si>
    <t>1150</t>
  </si>
  <si>
    <t>4x4</t>
  </si>
  <si>
    <t>574+12</t>
  </si>
  <si>
    <t>1038</t>
  </si>
  <si>
    <t>4x12</t>
  </si>
  <si>
    <t>1033</t>
  </si>
  <si>
    <t>Contiínua</t>
  </si>
  <si>
    <t>965</t>
  </si>
  <si>
    <t>524+8</t>
  </si>
  <si>
    <t>958</t>
  </si>
  <si>
    <t>Resumo Sinalizaçãp Horizontal</t>
  </si>
  <si>
    <t>470+12</t>
  </si>
  <si>
    <t>908</t>
  </si>
  <si>
    <t>900</t>
  </si>
  <si>
    <t>833</t>
  </si>
  <si>
    <t>TOTAL PINTURA DE FAIXAS 4X12 (m2)=</t>
  </si>
  <si>
    <t>429+8</t>
  </si>
  <si>
    <t>825</t>
  </si>
  <si>
    <t>EX</t>
  </si>
  <si>
    <t>2084+14909</t>
  </si>
  <si>
    <t>387+12</t>
  </si>
  <si>
    <t>663</t>
  </si>
  <si>
    <t>658</t>
  </si>
  <si>
    <t>1864+12</t>
  </si>
  <si>
    <t>591</t>
  </si>
  <si>
    <t>340+8</t>
  </si>
  <si>
    <t>586</t>
  </si>
  <si>
    <t>311+12</t>
  </si>
  <si>
    <t>543</t>
  </si>
  <si>
    <t>532</t>
  </si>
  <si>
    <t>445</t>
  </si>
  <si>
    <t>180+8</t>
  </si>
  <si>
    <t>437</t>
  </si>
  <si>
    <t>167+12</t>
  </si>
  <si>
    <t>95+8</t>
  </si>
  <si>
    <t>87+12</t>
  </si>
  <si>
    <t>54+8</t>
  </si>
  <si>
    <t>48=12</t>
  </si>
  <si>
    <t>48+12</t>
  </si>
  <si>
    <t>(M)</t>
  </si>
  <si>
    <t>LADO</t>
  </si>
  <si>
    <t>EXTENSÃO</t>
  </si>
  <si>
    <t>OBSERVAÇÃO</t>
  </si>
  <si>
    <t>POSIÇÃO</t>
  </si>
  <si>
    <t>CADASTRO DE SINALIZAÇÃO HORIZONTAL - 4x12</t>
  </si>
  <si>
    <t>CADASTRO DE SINALIZAÇÃO HORIZONTALL - FAIXAS 4X4</t>
  </si>
  <si>
    <t>CADASTRO DE SINALIZAÇÃO HORIZONTAL - FAIXAS CONTÍNUAS</t>
  </si>
  <si>
    <t>41,69 km</t>
  </si>
  <si>
    <t>41,69 KM</t>
  </si>
  <si>
    <t>Rodovia:</t>
  </si>
  <si>
    <t>PLACAS DE SINALIZAÇÃO VERTICAL</t>
  </si>
  <si>
    <t>ESTACAS</t>
  </si>
  <si>
    <t>DIZERES</t>
  </si>
  <si>
    <t>DIMENSÃO(m)</t>
  </si>
  <si>
    <t>INICIAL</t>
  </si>
  <si>
    <t>FRAC.</t>
  </si>
  <si>
    <t>R-07</t>
  </si>
  <si>
    <t>Proibido Ultrapassar</t>
  </si>
  <si>
    <t>Ø =1,00</t>
  </si>
  <si>
    <t>Indicativa</t>
  </si>
  <si>
    <t>Rodovia Estadual - MT 208</t>
  </si>
  <si>
    <t>Educativa</t>
  </si>
  <si>
    <t>CUIDADO COM OS ANIMAIS</t>
  </si>
  <si>
    <t>2,00x1,00</t>
  </si>
  <si>
    <t>A-05b</t>
  </si>
  <si>
    <t>Curva em "S" á Esquerda</t>
  </si>
  <si>
    <t>1,00x1,00</t>
  </si>
  <si>
    <t>1,00x 1,00</t>
  </si>
  <si>
    <t>PRESERVE A NATUREZA</t>
  </si>
  <si>
    <t>A-02b</t>
  </si>
  <si>
    <t>Curva à Direita</t>
  </si>
  <si>
    <t>EVITE QUEIMADAS</t>
  </si>
  <si>
    <t>USE CINTO DE SEGURANÇA</t>
  </si>
  <si>
    <t>Curva à Esquerda</t>
  </si>
  <si>
    <t>EVITE DANOS À SINALIZAÇÂO</t>
  </si>
  <si>
    <t>2,00x 1,00</t>
  </si>
  <si>
    <t>ULTRAPASSE SEMPRE PELA ESQUERDA</t>
  </si>
  <si>
    <t>SOB NEBLINA REDUZ A VELOCIDADE</t>
  </si>
  <si>
    <t>A-02a</t>
  </si>
  <si>
    <t>1,00x 1,01</t>
  </si>
  <si>
    <t>2,000x 1,00</t>
  </si>
  <si>
    <t>A-01a</t>
  </si>
  <si>
    <t>Curva acentuada à Esquerda</t>
  </si>
  <si>
    <t>A-01b</t>
  </si>
  <si>
    <t>Curva acentuada à Direita</t>
  </si>
  <si>
    <t>CuiDADO COM OS ANIMAIS</t>
  </si>
  <si>
    <t>LUZ BAIXA AO PASSAR VEÌCULOS</t>
  </si>
  <si>
    <t xml:space="preserve"> Código:</t>
  </si>
  <si>
    <t>Serviço:</t>
  </si>
  <si>
    <t>Recomposição total de cerca com mourão de madeira</t>
  </si>
  <si>
    <t>FINAL</t>
  </si>
  <si>
    <t>(m)</t>
  </si>
  <si>
    <t>TOTAL:</t>
  </si>
  <si>
    <t xml:space="preserve"> </t>
  </si>
  <si>
    <t>Cerca de arame farpado com suporte de madeira</t>
  </si>
  <si>
    <t>+</t>
  </si>
  <si>
    <t>Serviço :</t>
  </si>
  <si>
    <t>Defensa maleável dupla (forn./ impl.)</t>
  </si>
  <si>
    <t>ANCORAGEM</t>
  </si>
  <si>
    <t>ANTES</t>
  </si>
  <si>
    <t>DEPOIS</t>
  </si>
  <si>
    <t>ATERRO ALTO/ ENTRADA DE PCA</t>
  </si>
  <si>
    <t>ATERRO ALTO/ SAIDA DE PCA</t>
  </si>
  <si>
    <t>RESUMO</t>
  </si>
  <si>
    <t>DEFENSAS</t>
  </si>
  <si>
    <t>m</t>
  </si>
  <si>
    <t>PLANILHA PARA SERVIÇOS DE HIDROSSEMEADURA EM ÁREA DE JAZIDA E TRECHO COM ATERRO ELEVADO</t>
  </si>
  <si>
    <t xml:space="preserve">Hidrossemeadura </t>
  </si>
  <si>
    <t>LADO                 (D/E)</t>
  </si>
  <si>
    <t>EXTENSÃO                                             (M)</t>
  </si>
  <si>
    <t>LARGURA                                                     (M)</t>
  </si>
  <si>
    <t>ÁREA                                                                                             (M²)</t>
  </si>
  <si>
    <t xml:space="preserve"> +</t>
  </si>
  <si>
    <t>2- GORDO DO PINHEIRO</t>
  </si>
  <si>
    <t>J3- ZEZINHO</t>
  </si>
  <si>
    <t>J4-CLOVINHO</t>
  </si>
  <si>
    <t>J5- POLACO</t>
  </si>
  <si>
    <t>J6-MARCÃO</t>
  </si>
  <si>
    <t>J7- WELIMTON</t>
  </si>
  <si>
    <t>J8- NEREU</t>
  </si>
  <si>
    <t>J9- CAPIVARA</t>
  </si>
  <si>
    <t>EL2</t>
  </si>
  <si>
    <t>0-1760</t>
  </si>
  <si>
    <t>EL1</t>
  </si>
  <si>
    <t>EC7</t>
  </si>
  <si>
    <t>EC6</t>
  </si>
  <si>
    <t>EC5</t>
  </si>
  <si>
    <t>EC4</t>
  </si>
  <si>
    <t>EC3</t>
  </si>
  <si>
    <t>EC2</t>
  </si>
  <si>
    <t>EC1</t>
  </si>
  <si>
    <t>PLANILHA PARA SERVIÇOS DE HIDROSSEMEADURA EM ÁREAS DE TALUDE</t>
  </si>
  <si>
    <t xml:space="preserve">CORTE E ATERRO </t>
  </si>
  <si>
    <t>PLANILHA PARA SERVIÇOS DE REGULARIZAÇÃO MECANICA DE EMPRESTIMO LATERAL</t>
  </si>
  <si>
    <t>PLANILHA PARA SERVIÇOS DE REGULARIZAÇÃO E ESPELHAMENTO DE MAT. ORG. - AREA DE JAZIDA</t>
  </si>
  <si>
    <t>PLANILHA PARA SERVIÇOS DE REGULARIZAÇÃO E ESPELHAMENTO DE MAT. ORG. - AREA EMPR. CONCENTRADO</t>
  </si>
  <si>
    <t xml:space="preserve">Plantio de arbusto </t>
  </si>
  <si>
    <t>Arbustos  (m²)</t>
  </si>
  <si>
    <t>Quant.</t>
  </si>
  <si>
    <t>de</t>
  </si>
  <si>
    <t>Arbustos</t>
  </si>
  <si>
    <t>und</t>
  </si>
  <si>
    <t>SUBTOTAL</t>
  </si>
  <si>
    <t>EIXO/BD/BE</t>
  </si>
  <si>
    <t>17X4</t>
  </si>
  <si>
    <t>2068+00,00</t>
  </si>
  <si>
    <t>16X4</t>
  </si>
  <si>
    <t>2036+00,00</t>
  </si>
  <si>
    <t>15X4</t>
  </si>
  <si>
    <t>2032+00,00</t>
  </si>
  <si>
    <t>14X4</t>
  </si>
  <si>
    <t>1886+00,00</t>
  </si>
  <si>
    <t>13X4</t>
  </si>
  <si>
    <t>1882+00,00</t>
  </si>
  <si>
    <t>12X4</t>
  </si>
  <si>
    <t>1792+00,00</t>
  </si>
  <si>
    <t>11X4</t>
  </si>
  <si>
    <t>1765+00,00</t>
  </si>
  <si>
    <t>10X4</t>
  </si>
  <si>
    <t>1735+00,00</t>
  </si>
  <si>
    <t>9X4</t>
  </si>
  <si>
    <t>1670+00,00</t>
  </si>
  <si>
    <t>8X4</t>
  </si>
  <si>
    <t>1595+00,00</t>
  </si>
  <si>
    <t>7X4</t>
  </si>
  <si>
    <t>1592+00,00</t>
  </si>
  <si>
    <t>6X4</t>
  </si>
  <si>
    <t>1541+00,00</t>
  </si>
  <si>
    <t>5X4</t>
  </si>
  <si>
    <t>1472+00,00</t>
  </si>
  <si>
    <t>4X4</t>
  </si>
  <si>
    <t>1302+00,00</t>
  </si>
  <si>
    <t>1299+00,00</t>
  </si>
  <si>
    <t>1185+0000</t>
  </si>
  <si>
    <t>1158+00,00</t>
  </si>
  <si>
    <t>1063+00,00</t>
  </si>
  <si>
    <t>1038+00,00</t>
  </si>
  <si>
    <t>992+00,00</t>
  </si>
  <si>
    <t>965+00,00</t>
  </si>
  <si>
    <t>918+00,00</t>
  </si>
  <si>
    <t>908+00,00</t>
  </si>
  <si>
    <t>SUB-TOTAL</t>
  </si>
  <si>
    <t>845+00,00</t>
  </si>
  <si>
    <t>16X16</t>
  </si>
  <si>
    <t>883+00,00</t>
  </si>
  <si>
    <t>760+00,00</t>
  </si>
  <si>
    <t>663+00,00</t>
  </si>
  <si>
    <t>16560+8</t>
  </si>
  <si>
    <t>630+00,00</t>
  </si>
  <si>
    <t>591+00,00</t>
  </si>
  <si>
    <t>560+00,00</t>
  </si>
  <si>
    <t>543+00,00</t>
  </si>
  <si>
    <t>458+00,00</t>
  </si>
  <si>
    <t>445+00,00</t>
  </si>
  <si>
    <t>371+00,00</t>
  </si>
  <si>
    <t>360+00,00</t>
  </si>
  <si>
    <t>299+00,00</t>
  </si>
  <si>
    <t>54+12</t>
  </si>
  <si>
    <t>198+00,00</t>
  </si>
  <si>
    <t>155+00,00</t>
  </si>
  <si>
    <t>108+00,00</t>
  </si>
  <si>
    <t>74+00,00</t>
  </si>
  <si>
    <t>68+00,00</t>
  </si>
  <si>
    <t>29+00,00</t>
  </si>
  <si>
    <t>QUANTIDADE(Unidade)</t>
  </si>
  <si>
    <t>RAZÃO</t>
  </si>
  <si>
    <t>IMPLANTAÇÃO DE TACHA REFLETIVA BIDIRECIONAL - FAIXAS 4x12</t>
  </si>
  <si>
    <t xml:space="preserve">IMPLANTAÇÃO DE TACHA REFLETIVA BIDIRECIONAL - FAIXAS CONTÍNUAS </t>
  </si>
  <si>
    <t>TOTAL SINALIZAÇÃO VERTICAL TOTALMENTE REFLETIVA</t>
  </si>
  <si>
    <t>CONTRATO ANTERIOR</t>
  </si>
  <si>
    <t>SALDO CONTRATUAL</t>
  </si>
  <si>
    <t>CONTRATO ANT.</t>
  </si>
  <si>
    <t>SALDO ATUAL</t>
  </si>
  <si>
    <t xml:space="preserve">TOTAL TACHA REFLETIVA BIDIRECIONAL </t>
  </si>
  <si>
    <t>TOTAL CONTRATO ANTERIOR</t>
  </si>
  <si>
    <t>Extensão:</t>
  </si>
  <si>
    <t>41,69KM</t>
  </si>
  <si>
    <t>Extensão</t>
  </si>
  <si>
    <t>Código: 5213401</t>
  </si>
  <si>
    <t>Codigo: 5213405</t>
  </si>
  <si>
    <t>CODIGO: 5213360</t>
  </si>
  <si>
    <t>CODIGO: 5213415</t>
  </si>
  <si>
    <t>CODIGO: 521341</t>
  </si>
  <si>
    <r>
      <rPr>
        <b/>
        <sz val="12"/>
        <color theme="4" tint="-0.249977111117893"/>
        <rFont val="Calibri"/>
        <family val="2"/>
        <scheme val="minor"/>
      </rPr>
      <t>PREFEITURA MUNICIPAL DE ARIPUANÃ - MT
DEPARTAMENTO DE ENGENHARIA CIVIL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2"/>
        <color theme="8" tint="-0.249977111117893"/>
        <rFont val="Calibri"/>
        <family val="2"/>
        <scheme val="minor"/>
      </rPr>
      <t>Praça São Francisco de Assis, 128, Caixa Postal 91 – CEP 78.325-000, 
Aripuanã – MT, Fone : (66) 3565 – 3900 / 3565 3927
www.engenharia@aripuana.mt.gov.br</t>
    </r>
  </si>
  <si>
    <t>CÓD/REF</t>
  </si>
  <si>
    <t>PREFEITURA MUNICIPAL DE ARIPUANÃ/MT</t>
  </si>
  <si>
    <t>Eng. Civil Flávia Maria Costa
CREA/MT 031403</t>
  </si>
  <si>
    <t>Valor:</t>
  </si>
  <si>
    <t>PLANILHA ORÇAMENTÁRIA</t>
  </si>
  <si>
    <t>Prop:</t>
  </si>
  <si>
    <t>RODOVIA MT 208 - SENTIDO TUTILÂNDIA - ARIPUANÃ - MT</t>
  </si>
  <si>
    <t>PRESTAÇÃO DE SERVIÇOS PARA IMPLANTAÇÃO DE SINALIZAÇÃO E PINTURA, RECONFORMAÇÃO E RECUPERAÇÃO AMBIENTAL DE JAZIDAS E DOS BORDOS REFERENTE A OBRA DE PAVIMENTAÇÃO DA RODOVIA MT 208</t>
  </si>
  <si>
    <r>
      <rPr>
        <b/>
        <sz val="11"/>
        <color theme="4" tint="-0.249977111117893"/>
        <rFont val="Calibri"/>
        <family val="2"/>
      </rPr>
      <t>PREFEITURA MUNICIPAL DE ARIPUANÃ - MT
DEPARTAMENTO DE ENGENHARIA CIVIL</t>
    </r>
    <r>
      <rPr>
        <b/>
        <sz val="11"/>
        <rFont val="Calibri"/>
        <family val="2"/>
      </rPr>
      <t xml:space="preserve">
</t>
    </r>
    <r>
      <rPr>
        <b/>
        <sz val="11"/>
        <color theme="8" tint="-0.249977111117893"/>
        <rFont val="Calibri"/>
        <family val="2"/>
      </rPr>
      <t>Praça São Francisco de Assis, 128, Caixa Postal 91 – CEP 78.325-000, 
Aripuanã – MT, Fone : (66) 3565 – 3900 / 3565 3927
www.engenharia@aripuana.mt.gov.br</t>
    </r>
  </si>
  <si>
    <r>
      <rPr>
        <b/>
        <sz val="12"/>
        <color theme="4" tint="-0.249977111117893"/>
        <rFont val="Calibri"/>
        <family val="2"/>
        <scheme val="minor"/>
      </rPr>
      <t>PREFEITURA MUNICIPAL DE ARIPUANÃ - MT
DEPARTAMENTO DE ENGENHARIA CIVIL</t>
    </r>
    <r>
      <rPr>
        <b/>
        <sz val="12"/>
        <rFont val="Calibri"/>
        <family val="2"/>
        <scheme val="minor"/>
      </rPr>
      <t xml:space="preserve">
</t>
    </r>
    <r>
      <rPr>
        <b/>
        <sz val="12"/>
        <color theme="8" tint="-0.249977111117893"/>
        <rFont val="Calibri"/>
        <family val="2"/>
        <scheme val="minor"/>
      </rPr>
      <t>Praça São Francisco de Assis, 128, Caixa Postal 91 – CEP 78.325-000, 
Aripuanã – MT, Fone : (66) 3565 – 3900 / 3565 3927
www.engenharia@aripuana.mt.gov.br</t>
    </r>
  </si>
  <si>
    <t>PRESTAÇÃO DE SERVIÇOS PARA IMPLANTAÇÃO DE SINALIZAÇÃO E PINTURA, RECONFORMAÇÃO E RECUPERAÇÃO AMBIENTAL DE JAZIDAS E 
DOS BORDOS REFERENTE A OBRA DE PAVIMENTAÇÃO DA RODOVIA MT 208</t>
  </si>
  <si>
    <t>Planilha para cálculo de serviços de plantio de Arbustos (und)</t>
  </si>
  <si>
    <r>
      <rPr>
        <b/>
        <sz val="11"/>
        <color theme="4" tint="-0.249977111117893"/>
        <rFont val="Calibri"/>
        <family val="2"/>
        <scheme val="minor"/>
      </rPr>
      <t>PREFEITURA MUNICIPAL DE ARIPUANÃ - MT
DEPARTAMENTO DE ENGENHARIA CIVIL</t>
    </r>
    <r>
      <rPr>
        <b/>
        <sz val="11"/>
        <rFont val="Calibri"/>
        <family val="2"/>
        <scheme val="minor"/>
      </rPr>
      <t xml:space="preserve">
</t>
    </r>
    <r>
      <rPr>
        <b/>
        <sz val="11"/>
        <color theme="8" tint="-0.249977111117893"/>
        <rFont val="Calibri"/>
        <family val="2"/>
        <scheme val="minor"/>
      </rPr>
      <t>Praça São Francisco de Assis, 128, Caixa Postal 91 – CEP 78.325-000, 
Aripuanã – MT, Fone : (66) 3565 – 3900 / 3565 3927
www.engenharia@aripuana.mt.gov.br</t>
    </r>
  </si>
  <si>
    <t>PLANILHA PARA CÁLCULO DE SINALIZAÇÃO VERTICAL (un)</t>
  </si>
  <si>
    <r>
      <rPr>
        <b/>
        <sz val="8"/>
        <color theme="4" tint="-0.249977111117893"/>
        <rFont val="Arial"/>
        <family val="2"/>
      </rPr>
      <t>PREFEITURA MUNICIPAL DE ARIPUANÃ - MT
DEPARTAMENTO DE ENGENHARIA CIVIL</t>
    </r>
    <r>
      <rPr>
        <b/>
        <sz val="8"/>
        <rFont val="Arial"/>
        <family val="2"/>
      </rPr>
      <t xml:space="preserve">
</t>
    </r>
    <r>
      <rPr>
        <b/>
        <sz val="8"/>
        <color theme="8" tint="-0.249977111117893"/>
        <rFont val="Arial"/>
        <family val="2"/>
      </rPr>
      <t>Praça São Francisco de Assis, 128, Caixa Postal 91 – CEP 78.325-000, 
Aripuanã – MT, Fone : (66) 3565 – 3900 / 3565 3927
www.engenharia@aripuana.mt.gov.br</t>
    </r>
  </si>
  <si>
    <t>PRESTAÇÃO DE SERVIÇOS PARA IMPLANTAÇÃO DE SINALIZAÇÃO E PINTURA, RECONFORMAÇÃO E RECUPERAÇÃO 
AMBIENTAL DE JAZIDAS E DOS BORDOS REFERENTE A OBRA DE PAVIMENTAÇÃO DA RODOVIA MT 208</t>
  </si>
  <si>
    <t>SINALIZAÇÃO - MEMÓRIA DE CÁLCULO</t>
  </si>
  <si>
    <t>PRESTAÇÃO DE SERVIÇOS PARA IMPLANTAÇÃO DE SINALIZAÇÃO E PINTURA, RECONFORMAÇÃO E 
RECUPERAÇÃO AMBIENTAL DE JAZIDAS E DOS BORDOS REFERENTE A OBRA DE PAVIMENTAÇÃO DA RODOVIA MT 208</t>
  </si>
  <si>
    <t xml:space="preserve">  </t>
  </si>
  <si>
    <t>Planilha para cálculo de defensas e ancoragem (m)</t>
  </si>
  <si>
    <t>PLANILHA PARA CÁLCULO CONSTRUÇÃO DE CERCA COM MOURÃO (m)</t>
  </si>
  <si>
    <t>PLANILHA PARA CÁLCULO RECOMPOSIÇÃO DE CERCA COM MOURÃO (m)</t>
  </si>
  <si>
    <t>PRESTAÇÃO DE SERVIÇOS PARA IMPLANTAÇÃO DE SINALIZAÇÃO E PINTURA, 
RECONFORMAÇÃO E RECUPERAÇÃO AMBIENTAL DE JAZIDAS E DOS BORDOS REFERENTE A OBRA DE PAVIMENTAÇÃO DA RODOVIA MT 208</t>
  </si>
  <si>
    <t>sinalização</t>
  </si>
  <si>
    <t xml:space="preserve">   </t>
  </si>
  <si>
    <t>Eng. Civil Flávia Maria Costa</t>
  </si>
  <si>
    <t>CREA/MT 031403</t>
  </si>
  <si>
    <t>COMPOSIÇÃO DE CUSTO UNITÁRIO</t>
  </si>
  <si>
    <r>
      <rPr>
        <b/>
        <sz val="12"/>
        <color theme="4" tint="-0.249977111117893"/>
        <rFont val="Arial"/>
        <family val="2"/>
      </rPr>
      <t>PREFEITURA MUNICIPAL DE ARIPUANÃ - MT
DEPARTAMENTO DE ENGENHARIA CIVIL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8" tint="-0.249977111117893"/>
        <rFont val="Arial"/>
        <family val="2"/>
      </rPr>
      <t>Praça São Francisco de Assis, 128, Caixa Postal 91 – CEP 78.325-000, 
Aripuanã – MT, Fone : (66) 3565 – 3900 / 3565 3927
www.engenharia@aripuana.mt.gov.br</t>
    </r>
  </si>
  <si>
    <t>Trator de Esteiras com Lâmina - 74,5 kw</t>
  </si>
  <si>
    <t>Servente</t>
  </si>
  <si>
    <t>Encarregado de Turma</t>
  </si>
  <si>
    <t>PREFEITURA MUNICIPAL DE ARIPUANÃ - MT
DEPARTAMENTO DE ENGENHARIA CIVIL
Praça São Francisco de Assis, 128, Caixa Postal 91 – CEP 78.325-000, 
Aripuanã – MT, Fone : (66) 3565 – 3900 / 3565 - 3927
www.aripuana.mt.gov.br</t>
  </si>
  <si>
    <t>BENEFÍCIOS E DESPESAS INDIRETAS (BDI)</t>
  </si>
  <si>
    <t xml:space="preserve">ITENS </t>
  </si>
  <si>
    <t>ADMINISTRAÇÃO CENTRAL</t>
  </si>
  <si>
    <t>SEGURO + GARANTIA</t>
  </si>
  <si>
    <t>RISCO</t>
  </si>
  <si>
    <t>DESPESAS FINANCEIRAS</t>
  </si>
  <si>
    <t>5.0</t>
  </si>
  <si>
    <t>LUCRO</t>
  </si>
  <si>
    <t>6.0</t>
  </si>
  <si>
    <t>TRIBUTOS</t>
  </si>
  <si>
    <t>6.1</t>
  </si>
  <si>
    <t>6.2</t>
  </si>
  <si>
    <t>6.3</t>
  </si>
  <si>
    <t>ISS</t>
  </si>
  <si>
    <t>6.4</t>
  </si>
  <si>
    <t>CPRB</t>
  </si>
  <si>
    <r>
      <rPr>
        <b/>
        <sz val="11"/>
        <color theme="4"/>
        <rFont val="Calibri"/>
        <family val="2"/>
        <scheme val="minor"/>
      </rPr>
      <t>PREFEITURA MUNICIPAL DE ARIPUANÃ - MT
DEPARTAMENTO DE ENGENHARIA CIVIL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4" tint="-0.249977111117893"/>
        <rFont val="Calibri"/>
        <family val="2"/>
        <scheme val="minor"/>
      </rPr>
      <t>Praça São Francisco de Assis, 128, Caixa Postal 91 – CEP 78.325-000, 
Aripuanã – MT, Fone : (66) 3565 – 3900 / 3565 3927
www.engenharia@aripuana.mt.gov.br</t>
    </r>
  </si>
  <si>
    <t>RESUMO DA PLANILHA ORÇAMENTARIA</t>
  </si>
  <si>
    <t>VALOR</t>
  </si>
  <si>
    <t>VALOR TOTAL</t>
  </si>
  <si>
    <r>
      <rPr>
        <b/>
        <sz val="11"/>
        <color theme="1"/>
        <rFont val="Calibri"/>
        <family val="2"/>
        <scheme val="minor"/>
      </rPr>
      <t xml:space="preserve">BDI: </t>
    </r>
    <r>
      <rPr>
        <sz val="11"/>
        <color theme="1"/>
        <rFont val="Calibri"/>
        <family val="2"/>
        <scheme val="minor"/>
      </rPr>
      <t>27,42%</t>
    </r>
  </si>
  <si>
    <t>Prop.:</t>
  </si>
  <si>
    <t>CRONOGRAMA FISICO FINANCEIRO</t>
  </si>
  <si>
    <t xml:space="preserve">Custo Mensal </t>
  </si>
  <si>
    <t xml:space="preserve">% Mensal </t>
  </si>
  <si>
    <t>Custo Acumulado</t>
  </si>
  <si>
    <t>% Acumulado</t>
  </si>
  <si>
    <t>VALOR ÍTEM</t>
  </si>
  <si>
    <t>30 Dias</t>
  </si>
  <si>
    <t>60 Dias</t>
  </si>
  <si>
    <t>90 Dias</t>
  </si>
  <si>
    <t>120 Dias</t>
  </si>
  <si>
    <t>150 Dias</t>
  </si>
  <si>
    <t>180 Dias</t>
  </si>
  <si>
    <t>UND</t>
  </si>
  <si>
    <t>PREFEITURA MUNICIPAL DE ARIPUANÃ - MT
DEPARTAMENTO DE ENGENHARIA CIVIL
Praça São Francisco de Assis, 128, Caixa Postal 91 – CEP 78.325-000, 
Aripuanã – MT, Fone : (66) 3565 – 3900
www.aripuana.mt.gov.br</t>
  </si>
  <si>
    <t>OBRA:</t>
  </si>
  <si>
    <t>LOCAL:</t>
  </si>
  <si>
    <t>TABELA DE REFERÊNCIA:</t>
  </si>
  <si>
    <t>PROP.:</t>
  </si>
  <si>
    <t>DATA:</t>
  </si>
  <si>
    <t>COMPOSIÇÃO DE CUSTOS</t>
  </si>
  <si>
    <t>PMA CIV 001</t>
  </si>
  <si>
    <t>PLACA DE OBRA EM AÇO GALVANIZADO</t>
  </si>
  <si>
    <t>CÓD. SINAPI</t>
  </si>
  <si>
    <t>P. UNIT</t>
  </si>
  <si>
    <t>P. TOTAL</t>
  </si>
  <si>
    <t>PECA DE MADEIRA NATIVA / REGIONAL 7,5 X 7,5CM (3X3) NAO APARELHADA (P/FORMA)</t>
  </si>
  <si>
    <t>PLACA DE OBRA (PARA CONSTRUCAO CIVIL) EM CHAPA GALVANIZADA *N. 22*, DE *2,0 X 1,125* M</t>
  </si>
  <si>
    <t>COMPOSIÇÃO</t>
  </si>
  <si>
    <t>BASEADO NA COMPOSIÇÃO SINAPI CÓD. 74209/1</t>
  </si>
  <si>
    <t xml:space="preserve">PLACA DE IDENTIFICAÇÃO DE OBRA EM AÇO GALVANIZADO 1,25X2,00 MT </t>
  </si>
  <si>
    <t xml:space="preserve">PLANILHA PARA SERVIÇOS DE HIDROSSEMEADURA EM EMPRÉSTIMOS </t>
  </si>
  <si>
    <t>3.1</t>
  </si>
  <si>
    <t>VALOR
 TOTAL</t>
  </si>
  <si>
    <t>SERVIÇOS INICIAIS</t>
  </si>
  <si>
    <t>3.3</t>
  </si>
  <si>
    <t>3.4</t>
  </si>
  <si>
    <t>4.1</t>
  </si>
  <si>
    <t>4.2</t>
  </si>
  <si>
    <t>PLANILHA PARA SERVIÇOS DE HIDROSSEMEADURA EM EMPRÉSTIMOS CONCENTRADOS</t>
  </si>
  <si>
    <t>540-1080</t>
  </si>
  <si>
    <t>540 - 1080</t>
  </si>
  <si>
    <t>Plantio de arbustos</t>
  </si>
  <si>
    <t>QUANTIDADE</t>
  </si>
  <si>
    <t>(und)</t>
  </si>
  <si>
    <t>D</t>
  </si>
  <si>
    <t>E</t>
  </si>
  <si>
    <t>DESMATAMENTO, DESTOCAMENTO, LIMPEZA DE ÁREA E ESTOCAGEM DO MATERIAL DE LIMPEZA COM ÁRVORES DE DIÂMETRO ATÉ 0,15 M -  (ESTACA INICIAL: 00 / ESTACA FINAL: 1080)</t>
  </si>
  <si>
    <t>PLANILHA PARA SERVIÇOS DE DESMATAMENTO E LIMPEZA</t>
  </si>
  <si>
    <t>EST. INICIAL</t>
  </si>
  <si>
    <t>EST. FINAL</t>
  </si>
  <si>
    <r>
      <rPr>
        <b/>
        <sz val="11"/>
        <color theme="1"/>
        <rFont val="Calibri"/>
        <family val="2"/>
        <scheme val="minor"/>
      </rPr>
      <t xml:space="preserve">REFERÊNCIA CUSTO: </t>
    </r>
    <r>
      <rPr>
        <sz val="11"/>
        <color theme="1"/>
        <rFont val="Calibri"/>
        <family val="2"/>
        <scheme val="minor"/>
      </rPr>
      <t xml:space="preserve">
SICRO/DNIT/MT ABRIL/2022</t>
    </r>
  </si>
  <si>
    <t>TERRAPLENAGEM</t>
  </si>
  <si>
    <t>OUTUBRO/2022</t>
  </si>
  <si>
    <t>PRESTAÇÃO DE SERVIÇOS PARA DESMATAMENTO, DESTOCAMENTO, LIMPEZA DE ÁREA, RECONFORMAÇÃO E  RECUPERAÇÃO AMBIENTAL DE JAZIDAS E DOS BORDOS REFERENTE A OBRA DE PAVIMENTAÇÃO DA RODOVIA MT 208</t>
  </si>
  <si>
    <t>QUANT PROJETO</t>
  </si>
  <si>
    <t>1º LICITAÇÃO</t>
  </si>
  <si>
    <t>QUANT. A LICITAR</t>
  </si>
  <si>
    <t>SINALIZAÇÃO E DISPOSITIVOS DE SEGURANÇA</t>
  </si>
  <si>
    <t>4.3</t>
  </si>
  <si>
    <t>PINTURA DE FAIXA - TINTA BASE ACRÍLICA P/ 2 ANOS (ESTACA INICIAL: 1315+12 / ESTACA FINAL: 2084+14,90)</t>
  </si>
  <si>
    <t>PINTURA DE SETAS E ZEBRADOS TINTA BASE ACRÍLICA P/ 2 ANOS</t>
  </si>
  <si>
    <t>FORN. E COLOCAÇÃO DE TACHA REFLET. BIDIRECIONAL (ESTACA INICIAL: 1315+12 / ESTACA FINAL: 2084+14,90)</t>
  </si>
  <si>
    <t>FORN. E IMPLATAÇÃO DE PLACA SINALIZ. TOT. REFLETIVA  (ESTACA INICIAL: 1460 / ESTACA FINAL: 2068)</t>
  </si>
  <si>
    <t>ADITIVO</t>
  </si>
  <si>
    <t>REGULARIZAÇÃO E ESPALHAMENTO DE MAT. ORGÂNICO ÁREA DE JAZIDA /  ÁREA DE EMPRÉSTIMO CONCENTRADO</t>
  </si>
  <si>
    <t>2º LICITAÇÃO</t>
  </si>
  <si>
    <r>
      <t xml:space="preserve">TAB. DE REF. CUSTO: </t>
    </r>
    <r>
      <rPr>
        <sz val="11"/>
        <color theme="1"/>
        <rFont val="Calibri"/>
        <family val="2"/>
        <scheme val="minor"/>
      </rPr>
      <t>SINAPI 10/2022 NÃO DESONERADA SICRO/DNIT/MT JULHO 2022</t>
    </r>
  </si>
  <si>
    <t>EXEC. PRÓPRIA</t>
  </si>
  <si>
    <t>HIDROSSEMEADURA ÁREA DE JAZIDA (ESTACA INICIAL: 780 / ESTACA FINAL: 2084+14,90)</t>
  </si>
  <si>
    <t>HIDROSSEMEADURA ÁREA DE EMPRESTIMO (ESTACA: 1255;1740; 1770; 1900; 1950)</t>
  </si>
  <si>
    <t>PLANTIO DE ARBUSTO (H=0,50) (JAZIDAS)  (ESTACA INICIAL: 780 / ESTACA FINAL: 2084+14,90)</t>
  </si>
  <si>
    <t>CERCA COM 4 FIOS DE ARAME FARPADO E MOURÃO DE MADEIRA A CADA 2,5M E ESTICADOR A CADA 50M. (ESTACA INICIAL: 2082 / ESTACA FINAL: 1707+447m)</t>
  </si>
  <si>
    <t>RECOMPOSIÇÃO PARCIAL CERCA DE MADEIRA (ESTACA INICIAL: 2084+14,909/ ESTACA FINAL: 1787+1812,10m)</t>
  </si>
  <si>
    <t>DEFENSA SEMI-MALEÁVEL SIMPLES (ESTACA INICIAL: 216 / ESTACA FINAL: 200m)</t>
  </si>
  <si>
    <t>2.2</t>
  </si>
  <si>
    <t>2.3</t>
  </si>
  <si>
    <t>2.4</t>
  </si>
  <si>
    <t>2.5</t>
  </si>
  <si>
    <t>2.6</t>
  </si>
  <si>
    <t>Eng. Civil Karoline Pagnussat</t>
  </si>
  <si>
    <t>CREA/MT 52669</t>
  </si>
  <si>
    <t>Eng. Karoline Pagnussat</t>
  </si>
  <si>
    <t>Aripuanã/MT, 23 de Março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</si>
</sst>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6" formatCode="&quot;R$&quot;\ #,##0;[Red]\-&quot;R$&quot;\ #,##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00000"/>
    <numFmt numFmtId="165" formatCode="_(* #,##0.00_);_(* \(#,##0.00\);_(* &quot;-&quot;??_);_(@_)"/>
    <numFmt numFmtId="166" formatCode="#,##0.00_ ;\-#,##0.00\ "/>
    <numFmt numFmtId="167" formatCode="#,##0.0000"/>
    <numFmt numFmtId="168" formatCode="#,##0.00000"/>
    <numFmt numFmtId="169" formatCode="0.000"/>
    <numFmt numFmtId="170" formatCode="#,##0.000"/>
    <numFmt numFmtId="171" formatCode="&quot;Cr$&quot;#,##0_);\(&quot;Cr$&quot;#,##0\)"/>
    <numFmt numFmtId="172" formatCode="_(* #,##0_);_(* \(#,##0\);_(* &quot;-&quot;??_);_(@_)"/>
    <numFmt numFmtId="173" formatCode="_(* #,##0.000_);_(* \(#,##0.000\);_(* &quot;-&quot;??_);_(@_)"/>
    <numFmt numFmtId="174" formatCode="&quot;R$&quot;\ #,##0.00"/>
    <numFmt numFmtId="175" formatCode="_(&quot;R$ &quot;* #,##0.00_);_(&quot;R$ &quot;* \(#,##0.00\);_(&quot;R$ &quot;* &quot;-&quot;??_);_(@_)"/>
    <numFmt numFmtId="176" formatCode="0.0%"/>
    <numFmt numFmtId="177" formatCode="_ * #,##0_ ;_ * \-#,##0_ ;_ * &quot;-&quot;_ ;_ @_ "/>
    <numFmt numFmtId="178" formatCode="_ * #,##0.00_ ;_ * \-#,##0.00_ ;_ * &quot;-&quot;??_ ;_ @_ "/>
    <numFmt numFmtId="179" formatCode="&quot;R$ &quot;#,##0_);\(&quot;R$ &quot;#,##0\)"/>
    <numFmt numFmtId="180" formatCode="&quot;R$ &quot;#,##0_);[Red]\(&quot;R$ &quot;#,##0\)"/>
    <numFmt numFmtId="181" formatCode="&quot;R$ &quot;#,##0.00_);\(&quot;R$ &quot;#,##0.00\)"/>
    <numFmt numFmtId="182" formatCode="00"/>
    <numFmt numFmtId="183" formatCode="_(* #,##0.0000000_);_(* \(#,##0.0000000\);_(* &quot;-&quot;??_);_(@_)"/>
    <numFmt numFmtId="184" formatCode="\=#,##0.00*100."/>
    <numFmt numFmtId="185" formatCode="_-&quot;R$&quot;* #,##0.00_-;\-&quot;R$&quot;* #,##0.00_-;_-&quot;R$&quot;* &quot;-&quot;??_-;_-@_-"/>
    <numFmt numFmtId="186" formatCode="General_)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."/>
    <numFmt numFmtId="190" formatCode="_([$€]* #,##0.00_);_([$€]* \(#,##0.00\);_([$€]* &quot;-&quot;??_);_(@_)"/>
    <numFmt numFmtId="191" formatCode="_ &quot;S/&quot;* #,##0_ ;_ &quot;S/&quot;* \-#,##0_ ;_ &quot;S/&quot;* &quot;-&quot;_ ;_ @_ "/>
    <numFmt numFmtId="192" formatCode="_ &quot;S/&quot;* #,##0.00_ ;_ &quot;S/&quot;* \-#,##0.00_ ;_ &quot;S/&quot;* &quot;-&quot;??_ ;_ @_ 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indexed="8"/>
      <name val="Courier"/>
      <family val="3"/>
    </font>
    <font>
      <sz val="10"/>
      <name val="Courier New"/>
      <family val="3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strike/>
      <sz val="12"/>
      <color rgb="FFFF0000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b/>
      <sz val="8"/>
      <name val="Tahoma"/>
      <family val="2"/>
    </font>
    <font>
      <sz val="10"/>
      <color rgb="FF000000"/>
      <name val="Arial1"/>
    </font>
    <font>
      <b/>
      <sz val="10"/>
      <name val="Arial Narrow"/>
      <family val="2"/>
    </font>
    <font>
      <sz val="9"/>
      <color indexed="10"/>
      <name val="Arial"/>
      <family val="2"/>
    </font>
    <font>
      <sz val="10"/>
      <color rgb="FF000000"/>
      <name val="Times New Roman"/>
      <family val="1"/>
    </font>
    <font>
      <sz val="10"/>
      <name val="Arial Narrow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b/>
      <sz val="11"/>
      <color theme="8" tint="-0.249977111117893"/>
      <name val="Calibri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8"/>
      <color theme="4" tint="-0.249977111117893"/>
      <name val="Arial"/>
      <family val="2"/>
    </font>
    <font>
      <b/>
      <sz val="8"/>
      <color theme="8" tint="-0.249977111117893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theme="4" tint="-0.249977111117893"/>
      <name val="Arial"/>
      <family val="2"/>
    </font>
    <font>
      <b/>
      <sz val="12"/>
      <color theme="8" tint="-0.249977111117893"/>
      <name val="Arial"/>
      <family val="2"/>
    </font>
    <font>
      <b/>
      <sz val="14"/>
      <name val="Calibri"/>
      <family val="2"/>
      <scheme val="minor"/>
    </font>
    <font>
      <b/>
      <i/>
      <sz val="10"/>
      <color indexed="18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i/>
      <sz val="11"/>
      <name val="Times New Roman"/>
      <family val="1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rgb="FF00008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i/>
      <sz val="11"/>
      <color indexed="62"/>
      <name val="Times New Roman"/>
      <family val="1"/>
    </font>
    <font>
      <b/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Book Antiqua"/>
      <family val="1"/>
    </font>
    <font>
      <sz val="7"/>
      <name val="Times New Roman"/>
      <family val="1"/>
    </font>
    <font>
      <b/>
      <i/>
      <sz val="14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indexed="8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0"/>
      <name val="Bookman Old Style"/>
      <family val="1"/>
    </font>
    <font>
      <b/>
      <sz val="10"/>
      <color indexed="8"/>
      <name val="Arial"/>
      <family val="2"/>
    </font>
    <font>
      <sz val="10"/>
      <name val="BERNHARD"/>
    </font>
    <font>
      <sz val="10"/>
      <name val="Helv"/>
    </font>
    <font>
      <sz val="1"/>
      <color indexed="16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7"/>
      <name val="Small Fonts"/>
      <family val="2"/>
    </font>
    <font>
      <sz val="8"/>
      <name val="Helv"/>
    </font>
    <font>
      <sz val="10"/>
      <name val="MS Sans Serif"/>
      <family val="2"/>
    </font>
    <font>
      <sz val="1"/>
      <color indexed="18"/>
      <name val="Courier"/>
      <family val="3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b/>
      <sz val="1"/>
      <color indexed="16"/>
      <name val="Courier"/>
      <family val="3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trike/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33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1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0" fillId="0" borderId="0"/>
    <xf numFmtId="165" fontId="30" fillId="0" borderId="0" applyFont="0" applyFill="0" applyBorder="0" applyAlignment="0" applyProtection="0"/>
    <xf numFmtId="0" fontId="30" fillId="0" borderId="0"/>
    <xf numFmtId="0" fontId="30" fillId="0" borderId="0"/>
    <xf numFmtId="0" fontId="33" fillId="0" borderId="0" applyNumberFormat="0" applyBorder="0" applyProtection="0"/>
    <xf numFmtId="0" fontId="36" fillId="0" borderId="0"/>
    <xf numFmtId="0" fontId="1" fillId="14" borderId="148" applyNumberFormat="0" applyFont="0" applyAlignment="0" applyProtection="0"/>
    <xf numFmtId="0" fontId="1" fillId="0" borderId="0"/>
    <xf numFmtId="175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7" fillId="0" borderId="0"/>
    <xf numFmtId="186" fontId="89" fillId="0" borderId="83" applyBorder="0" applyAlignment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186" fontId="15" fillId="0" borderId="83" applyBorder="0" applyAlignment="0">
      <alignment horizontal="center"/>
    </xf>
    <xf numFmtId="186" fontId="39" fillId="0" borderId="83" applyBorder="0" applyAlignment="0">
      <alignment horizontal="center" vertical="center"/>
    </xf>
    <xf numFmtId="186" fontId="29" fillId="0" borderId="83" applyBorder="0" applyAlignment="0">
      <alignment horizontal="center" vertical="center"/>
    </xf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6" borderId="0" applyNumberFormat="0" applyBorder="0" applyAlignment="0" applyProtection="0"/>
    <xf numFmtId="0" fontId="90" fillId="27" borderId="0" applyNumberFormat="0" applyBorder="0" applyAlignment="0" applyProtection="0"/>
    <xf numFmtId="0" fontId="90" fillId="27" borderId="0" applyNumberFormat="0" applyBorder="0" applyAlignment="0" applyProtection="0"/>
    <xf numFmtId="0" fontId="90" fillId="27" borderId="0" applyNumberFormat="0" applyBorder="0" applyAlignment="0" applyProtection="0"/>
    <xf numFmtId="0" fontId="90" fillId="27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5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0" fillId="28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2" borderId="0" applyNumberFormat="0" applyBorder="0" applyAlignment="0" applyProtection="0"/>
    <xf numFmtId="0" fontId="91" fillId="32" borderId="0" applyNumberFormat="0" applyBorder="0" applyAlignment="0" applyProtection="0"/>
    <xf numFmtId="0" fontId="91" fillId="32" borderId="0" applyNumberFormat="0" applyBorder="0" applyAlignment="0" applyProtection="0"/>
    <xf numFmtId="0" fontId="91" fillId="32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29" fillId="33" borderId="2" applyNumberFormat="0" applyFont="0" applyBorder="0" applyAlignment="0">
      <alignment horizontal="left" vertical="center"/>
    </xf>
    <xf numFmtId="0" fontId="93" fillId="34" borderId="171" applyNumberFormat="0" applyAlignment="0" applyProtection="0"/>
    <xf numFmtId="0" fontId="93" fillId="34" borderId="171" applyNumberFormat="0" applyAlignment="0" applyProtection="0"/>
    <xf numFmtId="0" fontId="93" fillId="34" borderId="171" applyNumberFormat="0" applyAlignment="0" applyProtection="0"/>
    <xf numFmtId="0" fontId="93" fillId="34" borderId="171" applyNumberFormat="0" applyAlignment="0" applyProtection="0"/>
    <xf numFmtId="0" fontId="94" fillId="35" borderId="172" applyNumberFormat="0" applyAlignment="0" applyProtection="0"/>
    <xf numFmtId="0" fontId="94" fillId="35" borderId="172" applyNumberFormat="0" applyAlignment="0" applyProtection="0"/>
    <xf numFmtId="0" fontId="94" fillId="35" borderId="172" applyNumberFormat="0" applyAlignment="0" applyProtection="0"/>
    <xf numFmtId="0" fontId="94" fillId="35" borderId="172" applyNumberFormat="0" applyAlignment="0" applyProtection="0"/>
    <xf numFmtId="0" fontId="95" fillId="0" borderId="173" applyNumberFormat="0" applyFill="0" applyAlignment="0" applyProtection="0"/>
    <xf numFmtId="0" fontId="95" fillId="0" borderId="173" applyNumberFormat="0" applyFill="0" applyAlignment="0" applyProtection="0"/>
    <xf numFmtId="0" fontId="95" fillId="0" borderId="173" applyNumberFormat="0" applyFill="0" applyAlignment="0" applyProtection="0"/>
    <xf numFmtId="0" fontId="95" fillId="0" borderId="173" applyNumberFormat="0" applyFill="0" applyAlignment="0" applyProtection="0"/>
    <xf numFmtId="43" fontId="9" fillId="0" borderId="0" applyFont="0" applyFill="0" applyBorder="0" applyAlignment="0" applyProtection="0"/>
    <xf numFmtId="0" fontId="110" fillId="0" borderId="0"/>
    <xf numFmtId="0" fontId="111" fillId="0" borderId="0"/>
    <xf numFmtId="0" fontId="110" fillId="0" borderId="0"/>
    <xf numFmtId="0" fontId="111" fillId="0" borderId="0"/>
    <xf numFmtId="49" fontId="109" fillId="36" borderId="105" applyNumberFormat="0" applyBorder="0" applyAlignment="0">
      <alignment horizontal="left" vertical="center"/>
    </xf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9" fontId="112" fillId="0" borderId="0">
      <protection locked="0"/>
    </xf>
    <xf numFmtId="0" fontId="113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91" fillId="37" borderId="0" applyNumberFormat="0" applyBorder="0" applyAlignment="0" applyProtection="0"/>
    <xf numFmtId="0" fontId="91" fillId="37" borderId="0" applyNumberFormat="0" applyBorder="0" applyAlignment="0" applyProtection="0"/>
    <xf numFmtId="0" fontId="91" fillId="37" borderId="0" applyNumberFormat="0" applyBorder="0" applyAlignment="0" applyProtection="0"/>
    <xf numFmtId="0" fontId="91" fillId="37" borderId="0" applyNumberFormat="0" applyBorder="0" applyAlignment="0" applyProtection="0"/>
    <xf numFmtId="0" fontId="91" fillId="38" borderId="0" applyNumberFormat="0" applyBorder="0" applyAlignment="0" applyProtection="0"/>
    <xf numFmtId="0" fontId="91" fillId="38" borderId="0" applyNumberFormat="0" applyBorder="0" applyAlignment="0" applyProtection="0"/>
    <xf numFmtId="0" fontId="91" fillId="38" borderId="0" applyNumberFormat="0" applyBorder="0" applyAlignment="0" applyProtection="0"/>
    <xf numFmtId="0" fontId="91" fillId="38" borderId="0" applyNumberFormat="0" applyBorder="0" applyAlignment="0" applyProtection="0"/>
    <xf numFmtId="0" fontId="91" fillId="39" borderId="0" applyNumberFormat="0" applyBorder="0" applyAlignment="0" applyProtection="0"/>
    <xf numFmtId="0" fontId="91" fillId="39" borderId="0" applyNumberFormat="0" applyBorder="0" applyAlignment="0" applyProtection="0"/>
    <xf numFmtId="0" fontId="91" fillId="39" borderId="0" applyNumberFormat="0" applyBorder="0" applyAlignment="0" applyProtection="0"/>
    <xf numFmtId="0" fontId="91" fillId="39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40" borderId="0" applyNumberFormat="0" applyBorder="0" applyAlignment="0" applyProtection="0"/>
    <xf numFmtId="0" fontId="91" fillId="40" borderId="0" applyNumberFormat="0" applyBorder="0" applyAlignment="0" applyProtection="0"/>
    <xf numFmtId="0" fontId="91" fillId="40" borderId="0" applyNumberFormat="0" applyBorder="0" applyAlignment="0" applyProtection="0"/>
    <xf numFmtId="0" fontId="91" fillId="40" borderId="0" applyNumberFormat="0" applyBorder="0" applyAlignment="0" applyProtection="0"/>
    <xf numFmtId="0" fontId="96" fillId="24" borderId="171" applyNumberFormat="0" applyAlignment="0" applyProtection="0"/>
    <xf numFmtId="0" fontId="96" fillId="24" borderId="171" applyNumberFormat="0" applyAlignment="0" applyProtection="0"/>
    <xf numFmtId="0" fontId="96" fillId="24" borderId="171" applyNumberFormat="0" applyAlignment="0" applyProtection="0"/>
    <xf numFmtId="0" fontId="96" fillId="24" borderId="171" applyNumberFormat="0" applyAlignment="0" applyProtection="0"/>
    <xf numFmtId="190" fontId="9" fillId="0" borderId="0" applyFont="0" applyFill="0" applyBorder="0" applyAlignment="0" applyProtection="0"/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0" fontId="113" fillId="0" borderId="0">
      <protection locked="0"/>
    </xf>
    <xf numFmtId="189" fontId="112" fillId="0" borderId="0"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97" fillId="20" borderId="0" applyNumberFormat="0" applyBorder="0" applyAlignment="0" applyProtection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2" fontId="108" fillId="0" borderId="0"/>
    <xf numFmtId="182" fontId="108" fillId="0" borderId="0"/>
    <xf numFmtId="182" fontId="108" fillId="0" borderId="0"/>
    <xf numFmtId="182" fontId="108" fillId="0" borderId="0"/>
    <xf numFmtId="0" fontId="26" fillId="7" borderId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4" fontId="87" fillId="0" borderId="0" applyFont="0" applyFill="0" applyBorder="0" applyAlignment="0" applyProtection="0"/>
    <xf numFmtId="184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8" fontId="9" fillId="0" borderId="0" applyFont="0" applyFill="0" applyBorder="0" applyAlignment="0" applyProtection="0"/>
    <xf numFmtId="8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85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85" fontId="1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3" fontId="9" fillId="0" borderId="0"/>
    <xf numFmtId="191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113" fillId="0" borderId="0">
      <protection locked="0"/>
    </xf>
    <xf numFmtId="0" fontId="98" fillId="41" borderId="0" applyNumberFormat="0" applyBorder="0" applyAlignment="0" applyProtection="0"/>
    <xf numFmtId="0" fontId="98" fillId="41" borderId="0" applyNumberFormat="0" applyBorder="0" applyAlignment="0" applyProtection="0"/>
    <xf numFmtId="0" fontId="98" fillId="41" borderId="0" applyNumberFormat="0" applyBorder="0" applyAlignment="0" applyProtection="0"/>
    <xf numFmtId="37" fontId="11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3" fillId="0" borderId="0"/>
    <xf numFmtId="0" fontId="9" fillId="0" borderId="0"/>
    <xf numFmtId="0" fontId="87" fillId="42" borderId="174" applyNumberFormat="0" applyFont="0" applyAlignment="0" applyProtection="0"/>
    <xf numFmtId="0" fontId="9" fillId="42" borderId="174" applyNumberFormat="0" applyFont="0" applyAlignment="0" applyProtection="0"/>
    <xf numFmtId="0" fontId="9" fillId="42" borderId="174" applyNumberFormat="0" applyFont="0" applyAlignment="0" applyProtection="0"/>
    <xf numFmtId="0" fontId="9" fillId="42" borderId="174" applyNumberFormat="0" applyFont="0" applyAlignment="0" applyProtection="0"/>
    <xf numFmtId="0" fontId="9" fillId="42" borderId="174" applyNumberFormat="0" applyFont="0" applyAlignment="0" applyProtection="0"/>
    <xf numFmtId="0" fontId="9" fillId="42" borderId="174" applyNumberFormat="0" applyFont="0" applyAlignment="0" applyProtection="0"/>
    <xf numFmtId="0" fontId="9" fillId="42" borderId="174" applyNumberFormat="0" applyFont="0" applyAlignment="0" applyProtection="0"/>
    <xf numFmtId="0" fontId="90" fillId="14" borderId="148" applyNumberFormat="0" applyFont="0" applyAlignment="0" applyProtection="0"/>
    <xf numFmtId="0" fontId="1" fillId="14" borderId="148" applyNumberFormat="0" applyFont="0" applyAlignment="0" applyProtection="0"/>
    <xf numFmtId="0" fontId="26" fillId="7" borderId="0" applyFont="0"/>
    <xf numFmtId="10" fontId="15" fillId="0" borderId="57">
      <alignment horizontal="center"/>
    </xf>
    <xf numFmtId="10" fontId="15" fillId="0" borderId="57">
      <alignment horizontal="center"/>
    </xf>
    <xf numFmtId="10" fontId="15" fillId="0" borderId="57">
      <alignment horizontal="center"/>
    </xf>
    <xf numFmtId="10" fontId="15" fillId="0" borderId="57">
      <alignment horizontal="center"/>
    </xf>
    <xf numFmtId="189" fontId="112" fillId="0" borderId="0">
      <protection locked="0"/>
    </xf>
    <xf numFmtId="189" fontId="112" fillId="0" borderId="0">
      <protection locked="0"/>
    </xf>
    <xf numFmtId="9" fontId="8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3" fillId="0" borderId="0">
      <protection locked="0"/>
    </xf>
    <xf numFmtId="38" fontId="116" fillId="0" borderId="0"/>
    <xf numFmtId="0" fontId="99" fillId="34" borderId="175" applyNumberFormat="0" applyAlignment="0" applyProtection="0"/>
    <xf numFmtId="0" fontId="99" fillId="34" borderId="175" applyNumberFormat="0" applyAlignment="0" applyProtection="0"/>
    <xf numFmtId="0" fontId="99" fillId="34" borderId="175" applyNumberFormat="0" applyAlignment="0" applyProtection="0"/>
    <xf numFmtId="0" fontId="99" fillId="34" borderId="175" applyNumberFormat="0" applyAlignment="0" applyProtection="0"/>
    <xf numFmtId="38" fontId="117" fillId="0" borderId="0" applyFont="0" applyFill="0" applyBorder="0" applyAlignment="0" applyProtection="0"/>
    <xf numFmtId="38" fontId="117" fillId="0" borderId="0" applyFont="0" applyFill="0" applyBorder="0" applyAlignment="0" applyProtection="0"/>
    <xf numFmtId="38" fontId="117" fillId="0" borderId="0" applyFont="0" applyFill="0" applyBorder="0" applyAlignment="0" applyProtection="0"/>
    <xf numFmtId="38" fontId="117" fillId="0" borderId="0" applyFont="0" applyFill="0" applyBorder="0" applyAlignment="0" applyProtection="0"/>
    <xf numFmtId="189" fontId="118" fillId="0" borderId="0">
      <protection locked="0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1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19" fillId="33" borderId="145" applyNumberFormat="0" applyBorder="0" applyAlignment="0">
      <alignment horizontal="left" vertical="center" indent="1"/>
    </xf>
    <xf numFmtId="0" fontId="120" fillId="0" borderId="145" applyNumberFormat="0" applyBorder="0" applyAlignment="0">
      <alignment horizontal="center" vertical="center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76" applyNumberFormat="0" applyFill="0" applyAlignment="0" applyProtection="0"/>
    <xf numFmtId="0" fontId="103" fillId="0" borderId="176" applyNumberFormat="0" applyFill="0" applyAlignment="0" applyProtection="0"/>
    <xf numFmtId="0" fontId="103" fillId="0" borderId="176" applyNumberFormat="0" applyFill="0" applyAlignment="0" applyProtection="0"/>
    <xf numFmtId="0" fontId="103" fillId="0" borderId="176" applyNumberFormat="0" applyFill="0" applyAlignment="0" applyProtection="0"/>
    <xf numFmtId="0" fontId="104" fillId="0" borderId="177" applyNumberFormat="0" applyFill="0" applyAlignment="0" applyProtection="0"/>
    <xf numFmtId="0" fontId="104" fillId="0" borderId="177" applyNumberFormat="0" applyFill="0" applyAlignment="0" applyProtection="0"/>
    <xf numFmtId="0" fontId="104" fillId="0" borderId="177" applyNumberFormat="0" applyFill="0" applyAlignment="0" applyProtection="0"/>
    <xf numFmtId="0" fontId="104" fillId="0" borderId="177" applyNumberFormat="0" applyFill="0" applyAlignment="0" applyProtection="0"/>
    <xf numFmtId="0" fontId="105" fillId="0" borderId="178" applyNumberFormat="0" applyFill="0" applyAlignment="0" applyProtection="0"/>
    <xf numFmtId="0" fontId="105" fillId="0" borderId="178" applyNumberFormat="0" applyFill="0" applyAlignment="0" applyProtection="0"/>
    <xf numFmtId="0" fontId="105" fillId="0" borderId="178" applyNumberFormat="0" applyFill="0" applyAlignment="0" applyProtection="0"/>
    <xf numFmtId="0" fontId="105" fillId="0" borderId="178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89" fontId="121" fillId="0" borderId="0">
      <protection locked="0"/>
    </xf>
    <xf numFmtId="189" fontId="121" fillId="0" borderId="0">
      <protection locked="0"/>
    </xf>
    <xf numFmtId="0" fontId="106" fillId="0" borderId="179" applyNumberFormat="0" applyFill="0" applyAlignment="0" applyProtection="0"/>
    <xf numFmtId="0" fontId="106" fillId="0" borderId="179" applyNumberFormat="0" applyFill="0" applyAlignment="0" applyProtection="0"/>
    <xf numFmtId="0" fontId="106" fillId="0" borderId="179" applyNumberFormat="0" applyFill="0" applyAlignment="0" applyProtection="0"/>
    <xf numFmtId="0" fontId="106" fillId="0" borderId="179" applyNumberFormat="0" applyFill="0" applyAlignment="0" applyProtection="0"/>
    <xf numFmtId="43" fontId="8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7" fillId="0" borderId="0"/>
    <xf numFmtId="0" fontId="8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31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0" fillId="0" borderId="0" xfId="0" applyNumberFormat="1"/>
    <xf numFmtId="4" fontId="0" fillId="0" borderId="0" xfId="0" applyNumberFormat="1"/>
    <xf numFmtId="164" fontId="3" fillId="2" borderId="1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165" fontId="1" fillId="0" borderId="0" xfId="7" applyFont="1"/>
    <xf numFmtId="165" fontId="0" fillId="0" borderId="0" xfId="0" applyNumberFormat="1"/>
    <xf numFmtId="0" fontId="9" fillId="0" borderId="0" xfId="0" applyFont="1"/>
    <xf numFmtId="165" fontId="9" fillId="0" borderId="0" xfId="7" applyFont="1"/>
    <xf numFmtId="10" fontId="9" fillId="0" borderId="0" xfId="8" applyNumberFormat="1" applyFont="1"/>
    <xf numFmtId="0" fontId="0" fillId="0" borderId="11" xfId="0" applyBorder="1"/>
    <xf numFmtId="0" fontId="9" fillId="0" borderId="17" xfId="11" applyBorder="1"/>
    <xf numFmtId="0" fontId="9" fillId="0" borderId="18" xfId="11" applyBorder="1"/>
    <xf numFmtId="0" fontId="9" fillId="0" borderId="19" xfId="11" applyBorder="1"/>
    <xf numFmtId="0" fontId="9" fillId="0" borderId="0" xfId="11"/>
    <xf numFmtId="0" fontId="19" fillId="0" borderId="25" xfId="11" applyFont="1" applyBorder="1" applyAlignment="1">
      <alignment horizontal="center" vertical="center" wrapText="1"/>
    </xf>
    <xf numFmtId="0" fontId="21" fillId="6" borderId="1" xfId="11" applyFont="1" applyFill="1" applyBorder="1" applyAlignment="1">
      <alignment horizontal="center" wrapText="1"/>
    </xf>
    <xf numFmtId="0" fontId="16" fillId="0" borderId="11" xfId="12" applyFont="1" applyBorder="1" applyAlignment="1">
      <alignment horizontal="center"/>
    </xf>
    <xf numFmtId="165" fontId="17" fillId="0" borderId="1" xfId="13" applyFont="1" applyFill="1" applyBorder="1" applyAlignment="1">
      <alignment horizontal="center"/>
    </xf>
    <xf numFmtId="4" fontId="17" fillId="0" borderId="1" xfId="14" applyNumberFormat="1" applyFont="1" applyFill="1" applyBorder="1" applyAlignment="1">
      <alignment horizontal="right"/>
    </xf>
    <xf numFmtId="4" fontId="1" fillId="0" borderId="34" xfId="14" applyNumberFormat="1" applyFont="1" applyFill="1" applyBorder="1" applyAlignment="1"/>
    <xf numFmtId="0" fontId="16" fillId="0" borderId="25" xfId="12" applyFont="1" applyBorder="1"/>
    <xf numFmtId="165" fontId="16" fillId="0" borderId="3" xfId="12" applyNumberFormat="1" applyFont="1" applyBorder="1"/>
    <xf numFmtId="165" fontId="16" fillId="0" borderId="4" xfId="12" applyNumberFormat="1" applyFont="1" applyBorder="1"/>
    <xf numFmtId="4" fontId="16" fillId="0" borderId="4" xfId="12" applyNumberFormat="1" applyFont="1" applyBorder="1"/>
    <xf numFmtId="4" fontId="16" fillId="0" borderId="34" xfId="12" applyNumberFormat="1" applyFont="1" applyBorder="1"/>
    <xf numFmtId="165" fontId="16" fillId="0" borderId="1" xfId="13" applyFont="1" applyFill="1" applyBorder="1" applyAlignment="1">
      <alignment horizontal="center"/>
    </xf>
    <xf numFmtId="4" fontId="15" fillId="0" borderId="34" xfId="12" applyNumberFormat="1" applyFont="1" applyBorder="1"/>
    <xf numFmtId="0" fontId="16" fillId="0" borderId="23" xfId="12" applyFont="1" applyBorder="1" applyAlignment="1">
      <alignment horizontal="right"/>
    </xf>
    <xf numFmtId="0" fontId="16" fillId="0" borderId="12" xfId="12" applyFont="1" applyBorder="1" applyAlignment="1">
      <alignment horizontal="left"/>
    </xf>
    <xf numFmtId="0" fontId="16" fillId="0" borderId="24" xfId="12" applyFont="1" applyBorder="1"/>
    <xf numFmtId="0" fontId="16" fillId="0" borderId="35" xfId="12" applyFont="1" applyBorder="1"/>
    <xf numFmtId="0" fontId="16" fillId="0" borderId="37" xfId="12" applyFont="1" applyBorder="1"/>
    <xf numFmtId="0" fontId="16" fillId="0" borderId="38" xfId="12" applyFont="1" applyBorder="1"/>
    <xf numFmtId="4" fontId="0" fillId="0" borderId="34" xfId="0" applyNumberFormat="1" applyBorder="1"/>
    <xf numFmtId="0" fontId="19" fillId="0" borderId="3" xfId="11" applyFont="1" applyBorder="1" applyAlignment="1">
      <alignment horizontal="center" vertical="center" wrapText="1"/>
    </xf>
    <xf numFmtId="0" fontId="20" fillId="6" borderId="3" xfId="11" applyFont="1" applyFill="1" applyBorder="1" applyAlignment="1">
      <alignment horizontal="center"/>
    </xf>
    <xf numFmtId="0" fontId="20" fillId="6" borderId="4" xfId="11" applyFont="1" applyFill="1" applyBorder="1" applyAlignment="1">
      <alignment horizontal="center"/>
    </xf>
    <xf numFmtId="4" fontId="8" fillId="0" borderId="1" xfId="15" applyNumberFormat="1" applyFont="1" applyFill="1" applyBorder="1" applyAlignment="1">
      <alignment horizontal="center" vertical="center"/>
    </xf>
    <xf numFmtId="0" fontId="24" fillId="0" borderId="1" xfId="5" applyFont="1" applyBorder="1" applyAlignment="1">
      <alignment horizontal="center" vertical="center"/>
    </xf>
    <xf numFmtId="4" fontId="24" fillId="0" borderId="1" xfId="5" applyNumberFormat="1" applyFont="1" applyBorder="1" applyAlignment="1">
      <alignment horizontal="center" vertical="center"/>
    </xf>
    <xf numFmtId="4" fontId="8" fillId="0" borderId="4" xfId="15" applyNumberFormat="1" applyFont="1" applyFill="1" applyBorder="1" applyAlignment="1">
      <alignment horizontal="center" vertical="center"/>
    </xf>
    <xf numFmtId="10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0" fontId="23" fillId="0" borderId="4" xfId="15" applyNumberFormat="1" applyFont="1" applyFill="1" applyBorder="1" applyAlignment="1">
      <alignment horizontal="center" vertical="center"/>
    </xf>
    <xf numFmtId="0" fontId="25" fillId="0" borderId="0" xfId="0" applyFont="1"/>
    <xf numFmtId="17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29" fillId="7" borderId="1" xfId="0" applyNumberFormat="1" applyFont="1" applyFill="1" applyBorder="1" applyAlignment="1">
      <alignment horizontal="center" vertical="center" wrapText="1"/>
    </xf>
    <xf numFmtId="2" fontId="29" fillId="7" borderId="1" xfId="0" applyNumberFormat="1" applyFont="1" applyFill="1" applyBorder="1" applyAlignment="1">
      <alignment horizontal="center" vertical="center"/>
    </xf>
    <xf numFmtId="1" fontId="26" fillId="7" borderId="1" xfId="0" applyNumberFormat="1" applyFont="1" applyFill="1" applyBorder="1" applyProtection="1">
      <protection locked="0"/>
    </xf>
    <xf numFmtId="2" fontId="26" fillId="7" borderId="1" xfId="16" applyNumberFormat="1" applyFont="1" applyFill="1" applyBorder="1" applyAlignment="1">
      <alignment horizontal="center" vertical="center"/>
    </xf>
    <xf numFmtId="172" fontId="26" fillId="7" borderId="1" xfId="0" applyNumberFormat="1" applyFont="1" applyFill="1" applyBorder="1" applyAlignment="1">
      <alignment horizontal="center" vertical="center" wrapText="1"/>
    </xf>
    <xf numFmtId="1" fontId="26" fillId="7" borderId="1" xfId="16" applyNumberFormat="1" applyFont="1" applyFill="1" applyBorder="1" applyAlignment="1">
      <alignment horizontal="right" vertical="center"/>
    </xf>
    <xf numFmtId="1" fontId="29" fillId="7" borderId="0" xfId="16" applyNumberFormat="1" applyFont="1" applyFill="1" applyBorder="1" applyAlignment="1">
      <alignment horizontal="right" vertical="center"/>
    </xf>
    <xf numFmtId="2" fontId="29" fillId="7" borderId="0" xfId="16" applyNumberFormat="1" applyFont="1" applyFill="1" applyBorder="1" applyAlignment="1">
      <alignment horizontal="center" vertical="center"/>
    </xf>
    <xf numFmtId="165" fontId="29" fillId="7" borderId="0" xfId="0" applyNumberFormat="1" applyFont="1" applyFill="1" applyAlignment="1">
      <alignment vertical="center" wrapText="1"/>
    </xf>
    <xf numFmtId="49" fontId="27" fillId="7" borderId="0" xfId="0" applyNumberFormat="1" applyFont="1" applyFill="1" applyAlignment="1" applyProtection="1">
      <alignment horizontal="center"/>
      <protection locked="0"/>
    </xf>
    <xf numFmtId="1" fontId="26" fillId="7" borderId="0" xfId="16" applyNumberFormat="1" applyFont="1" applyFill="1" applyBorder="1" applyAlignment="1">
      <alignment horizontal="right" vertical="center"/>
    </xf>
    <xf numFmtId="2" fontId="26" fillId="7" borderId="0" xfId="16" applyNumberFormat="1" applyFont="1" applyFill="1" applyBorder="1" applyAlignment="1">
      <alignment horizontal="center" vertical="center"/>
    </xf>
    <xf numFmtId="172" fontId="26" fillId="7" borderId="0" xfId="0" applyNumberFormat="1" applyFont="1" applyFill="1" applyAlignment="1">
      <alignment horizontal="center" vertical="center" wrapText="1"/>
    </xf>
    <xf numFmtId="165" fontId="26" fillId="7" borderId="0" xfId="0" applyNumberFormat="1" applyFont="1" applyFill="1" applyAlignment="1">
      <alignment vertical="center" wrapText="1"/>
    </xf>
    <xf numFmtId="1" fontId="26" fillId="7" borderId="0" xfId="0" applyNumberFormat="1" applyFont="1" applyFill="1" applyProtection="1">
      <protection locked="0"/>
    </xf>
    <xf numFmtId="49" fontId="0" fillId="0" borderId="0" xfId="0" applyNumberFormat="1" applyAlignment="1">
      <alignment horizontal="center"/>
    </xf>
    <xf numFmtId="1" fontId="0" fillId="0" borderId="0" xfId="0" applyNumberFormat="1"/>
    <xf numFmtId="2" fontId="0" fillId="0" borderId="0" xfId="0" applyNumberFormat="1"/>
    <xf numFmtId="49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4" xfId="0" applyBorder="1"/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" fontId="26" fillId="7" borderId="0" xfId="16" applyNumberFormat="1" applyFont="1" applyFill="1" applyBorder="1" applyAlignment="1">
      <alignment horizontal="center" vertical="center"/>
    </xf>
    <xf numFmtId="49" fontId="27" fillId="7" borderId="0" xfId="0" applyNumberFormat="1" applyFont="1" applyFill="1" applyAlignment="1" applyProtection="1">
      <alignment horizontal="center" vertical="center"/>
      <protection locked="0"/>
    </xf>
    <xf numFmtId="1" fontId="26" fillId="7" borderId="1" xfId="16" applyNumberFormat="1" applyFont="1" applyFill="1" applyBorder="1" applyAlignment="1">
      <alignment horizontal="center" vertical="center"/>
    </xf>
    <xf numFmtId="1" fontId="26" fillId="7" borderId="0" xfId="0" applyNumberFormat="1" applyFont="1" applyFill="1" applyAlignment="1" applyProtection="1">
      <alignment horizontal="center" vertical="center"/>
      <protection locked="0"/>
    </xf>
    <xf numFmtId="1" fontId="26" fillId="7" borderId="1" xfId="0" applyNumberFormat="1" applyFont="1" applyFill="1" applyBorder="1" applyAlignment="1" applyProtection="1">
      <alignment horizontal="center" vertical="center"/>
      <protection locked="0"/>
    </xf>
    <xf numFmtId="49" fontId="28" fillId="7" borderId="0" xfId="0" applyNumberFormat="1" applyFont="1" applyFill="1" applyAlignment="1" applyProtection="1">
      <alignment horizontal="center" vertical="center"/>
      <protection locked="0"/>
    </xf>
    <xf numFmtId="1" fontId="29" fillId="7" borderId="0" xfId="16" applyNumberFormat="1" applyFont="1" applyFill="1" applyBorder="1" applyAlignment="1">
      <alignment horizontal="center" vertical="center"/>
    </xf>
    <xf numFmtId="2" fontId="29" fillId="5" borderId="1" xfId="16" applyNumberFormat="1" applyFont="1" applyFill="1" applyBorder="1" applyAlignment="1">
      <alignment horizontal="center" vertical="center"/>
    </xf>
    <xf numFmtId="1" fontId="26" fillId="5" borderId="1" xfId="16" applyNumberFormat="1" applyFont="1" applyFill="1" applyBorder="1" applyAlignment="1">
      <alignment horizontal="center" vertical="center" wrapText="1"/>
    </xf>
    <xf numFmtId="2" fontId="29" fillId="7" borderId="1" xfId="16" applyNumberFormat="1" applyFont="1" applyFill="1" applyBorder="1" applyAlignment="1">
      <alignment horizontal="center" vertical="center"/>
    </xf>
    <xf numFmtId="1" fontId="29" fillId="7" borderId="1" xfId="0" applyNumberFormat="1" applyFont="1" applyFill="1" applyBorder="1" applyAlignment="1" applyProtection="1">
      <alignment horizontal="center" vertical="center"/>
      <protection locked="0"/>
    </xf>
    <xf numFmtId="2" fontId="29" fillId="8" borderId="1" xfId="16" applyNumberFormat="1" applyFont="1" applyFill="1" applyBorder="1" applyAlignment="1">
      <alignment horizontal="center" vertical="center"/>
    </xf>
    <xf numFmtId="1" fontId="29" fillId="8" borderId="1" xfId="16" applyNumberFormat="1" applyFont="1" applyFill="1" applyBorder="1" applyAlignment="1">
      <alignment horizontal="center" vertical="center"/>
    </xf>
    <xf numFmtId="173" fontId="30" fillId="0" borderId="0" xfId="18" applyNumberFormat="1"/>
    <xf numFmtId="171" fontId="26" fillId="7" borderId="28" xfId="0" applyNumberFormat="1" applyFont="1" applyFill="1" applyBorder="1"/>
    <xf numFmtId="171" fontId="26" fillId="7" borderId="28" xfId="17" applyNumberFormat="1" applyFont="1" applyFill="1" applyBorder="1" applyAlignment="1">
      <alignment vertical="center"/>
    </xf>
    <xf numFmtId="173" fontId="30" fillId="0" borderId="0" xfId="18" applyNumberFormat="1" applyAlignment="1">
      <alignment vertical="center"/>
    </xf>
    <xf numFmtId="171" fontId="26" fillId="7" borderId="69" xfId="0" applyNumberFormat="1" applyFont="1" applyFill="1" applyBorder="1" applyAlignment="1">
      <alignment horizontal="left" vertical="center"/>
    </xf>
    <xf numFmtId="171" fontId="9" fillId="9" borderId="74" xfId="17" applyNumberFormat="1" applyFont="1" applyFill="1" applyBorder="1" applyAlignment="1">
      <alignment horizontal="centerContinuous"/>
    </xf>
    <xf numFmtId="171" fontId="9" fillId="9" borderId="75" xfId="17" applyNumberFormat="1" applyFont="1" applyFill="1" applyBorder="1" applyAlignment="1">
      <alignment horizontal="centerContinuous"/>
    </xf>
    <xf numFmtId="171" fontId="9" fillId="9" borderId="79" xfId="17" applyNumberFormat="1" applyFont="1" applyFill="1" applyBorder="1" applyAlignment="1">
      <alignment horizontal="center"/>
    </xf>
    <xf numFmtId="171" fontId="9" fillId="9" borderId="80" xfId="17" applyNumberFormat="1" applyFont="1" applyFill="1" applyBorder="1" applyAlignment="1">
      <alignment horizontal="center"/>
    </xf>
    <xf numFmtId="171" fontId="9" fillId="9" borderId="74" xfId="17" applyNumberFormat="1" applyFont="1" applyFill="1" applyBorder="1" applyAlignment="1">
      <alignment horizontal="center" vertical="center"/>
    </xf>
    <xf numFmtId="171" fontId="9" fillId="9" borderId="75" xfId="17" applyNumberFormat="1" applyFont="1" applyFill="1" applyBorder="1" applyAlignment="1">
      <alignment horizontal="center" vertical="center"/>
    </xf>
    <xf numFmtId="171" fontId="9" fillId="9" borderId="76" xfId="17" applyNumberFormat="1" applyFont="1" applyFill="1" applyBorder="1" applyAlignment="1">
      <alignment horizontal="center" vertical="center"/>
    </xf>
    <xf numFmtId="171" fontId="9" fillId="9" borderId="82" xfId="17" applyNumberFormat="1" applyFont="1" applyFill="1" applyBorder="1" applyAlignment="1">
      <alignment horizontal="center" vertical="center" wrapText="1"/>
    </xf>
    <xf numFmtId="171" fontId="9" fillId="7" borderId="74" xfId="17" applyNumberFormat="1" applyFont="1" applyFill="1" applyBorder="1" applyAlignment="1">
      <alignment horizontal="center" vertical="center"/>
    </xf>
    <xf numFmtId="165" fontId="9" fillId="7" borderId="75" xfId="18" applyFont="1" applyFill="1" applyBorder="1" applyAlignment="1">
      <alignment horizontal="right" vertical="center"/>
    </xf>
    <xf numFmtId="3" fontId="9" fillId="0" borderId="74" xfId="18" applyNumberFormat="1" applyFont="1" applyFill="1" applyBorder="1" applyAlignment="1">
      <alignment vertical="center"/>
    </xf>
    <xf numFmtId="165" fontId="9" fillId="7" borderId="77" xfId="18" applyFont="1" applyFill="1" applyBorder="1" applyAlignment="1">
      <alignment horizontal="center" vertical="center"/>
    </xf>
    <xf numFmtId="165" fontId="9" fillId="0" borderId="77" xfId="18" applyFont="1" applyFill="1" applyBorder="1" applyAlignment="1">
      <alignment horizontal="center" vertical="center"/>
    </xf>
    <xf numFmtId="165" fontId="35" fillId="7" borderId="77" xfId="18" applyFont="1" applyFill="1" applyBorder="1" applyAlignment="1">
      <alignment horizontal="center" vertical="center"/>
    </xf>
    <xf numFmtId="3" fontId="9" fillId="7" borderId="74" xfId="18" applyNumberFormat="1" applyFont="1" applyFill="1" applyBorder="1" applyAlignment="1">
      <alignment vertical="center"/>
    </xf>
    <xf numFmtId="171" fontId="9" fillId="5" borderId="77" xfId="17" applyNumberFormat="1" applyFont="1" applyFill="1" applyBorder="1" applyAlignment="1">
      <alignment horizontal="center" vertical="center"/>
    </xf>
    <xf numFmtId="2" fontId="9" fillId="5" borderId="77" xfId="17" applyNumberFormat="1" applyFont="1" applyFill="1" applyBorder="1" applyAlignment="1">
      <alignment horizontal="center" vertical="center" wrapText="1"/>
    </xf>
    <xf numFmtId="0" fontId="9" fillId="5" borderId="77" xfId="17" applyFont="1" applyFill="1" applyBorder="1" applyAlignment="1">
      <alignment horizontal="center" vertical="center" wrapText="1"/>
    </xf>
    <xf numFmtId="165" fontId="30" fillId="5" borderId="77" xfId="16" applyFont="1" applyFill="1" applyBorder="1" applyAlignment="1">
      <alignment horizontal="center" vertical="center"/>
    </xf>
    <xf numFmtId="171" fontId="30" fillId="0" borderId="0" xfId="17" applyNumberFormat="1"/>
    <xf numFmtId="173" fontId="30" fillId="0" borderId="0" xfId="16" applyNumberFormat="1" applyFont="1"/>
    <xf numFmtId="173" fontId="9" fillId="0" borderId="0" xfId="16" applyNumberFormat="1" applyFont="1"/>
    <xf numFmtId="171" fontId="26" fillId="9" borderId="74" xfId="0" applyNumberFormat="1" applyFont="1" applyFill="1" applyBorder="1" applyAlignment="1">
      <alignment horizontal="center" vertical="center"/>
    </xf>
    <xf numFmtId="171" fontId="26" fillId="9" borderId="75" xfId="0" applyNumberFormat="1" applyFont="1" applyFill="1" applyBorder="1" applyAlignment="1">
      <alignment horizontal="center" vertical="center"/>
    </xf>
    <xf numFmtId="171" fontId="26" fillId="9" borderId="76" xfId="0" applyNumberFormat="1" applyFont="1" applyFill="1" applyBorder="1" applyAlignment="1">
      <alignment horizontal="center" vertical="center"/>
    </xf>
    <xf numFmtId="171" fontId="26" fillId="9" borderId="77" xfId="0" applyNumberFormat="1" applyFont="1" applyFill="1" applyBorder="1" applyAlignment="1">
      <alignment horizontal="center" vertical="center"/>
    </xf>
    <xf numFmtId="0" fontId="38" fillId="5" borderId="77" xfId="17" applyFont="1" applyFill="1" applyBorder="1" applyAlignment="1">
      <alignment horizontal="center" vertical="center" wrapText="1"/>
    </xf>
    <xf numFmtId="173" fontId="30" fillId="5" borderId="0" xfId="16" applyNumberFormat="1" applyFont="1" applyFill="1"/>
    <xf numFmtId="2" fontId="9" fillId="5" borderId="76" xfId="17" applyNumberFormat="1" applyFont="1" applyFill="1" applyBorder="1" applyAlignment="1">
      <alignment horizontal="center" vertical="center" wrapText="1"/>
    </xf>
    <xf numFmtId="165" fontId="30" fillId="5" borderId="75" xfId="16" applyFont="1" applyFill="1" applyBorder="1" applyAlignment="1">
      <alignment horizontal="center" vertical="center"/>
    </xf>
    <xf numFmtId="165" fontId="39" fillId="5" borderId="83" xfId="16" applyFont="1" applyFill="1" applyBorder="1" applyAlignment="1">
      <alignment horizontal="center" vertical="center"/>
    </xf>
    <xf numFmtId="165" fontId="30" fillId="5" borderId="82" xfId="16" applyFont="1" applyFill="1" applyBorder="1" applyAlignment="1">
      <alignment horizontal="center" vertical="center"/>
    </xf>
    <xf numFmtId="165" fontId="30" fillId="5" borderId="84" xfId="16" applyFont="1" applyFill="1" applyBorder="1" applyAlignment="1">
      <alignment horizontal="left" vertical="center"/>
    </xf>
    <xf numFmtId="165" fontId="39" fillId="5" borderId="85" xfId="16" applyFont="1" applyFill="1" applyBorder="1" applyAlignment="1">
      <alignment horizontal="center" vertical="center"/>
    </xf>
    <xf numFmtId="165" fontId="30" fillId="5" borderId="86" xfId="16" applyFont="1" applyFill="1" applyBorder="1" applyAlignment="1">
      <alignment horizontal="center" vertical="center"/>
    </xf>
    <xf numFmtId="165" fontId="30" fillId="5" borderId="87" xfId="16" applyFont="1" applyFill="1" applyBorder="1" applyAlignment="1">
      <alignment horizontal="left" vertical="center"/>
    </xf>
    <xf numFmtId="171" fontId="30" fillId="0" borderId="0" xfId="0" applyNumberFormat="1" applyFont="1"/>
    <xf numFmtId="171" fontId="30" fillId="0" borderId="0" xfId="0" applyNumberFormat="1" applyFont="1" applyAlignment="1">
      <alignment horizontal="center"/>
    </xf>
    <xf numFmtId="171" fontId="0" fillId="0" borderId="0" xfId="0" applyNumberFormat="1"/>
    <xf numFmtId="173" fontId="30" fillId="0" borderId="0" xfId="16" applyNumberFormat="1"/>
    <xf numFmtId="173" fontId="39" fillId="0" borderId="0" xfId="16" applyNumberFormat="1" applyFont="1"/>
    <xf numFmtId="165" fontId="0" fillId="0" borderId="0" xfId="16" applyFont="1"/>
    <xf numFmtId="170" fontId="0" fillId="0" borderId="5" xfId="0" applyNumberFormat="1" applyBorder="1" applyAlignment="1">
      <alignment horizontal="center"/>
    </xf>
    <xf numFmtId="165" fontId="26" fillId="7" borderId="0" xfId="0" applyNumberFormat="1" applyFont="1" applyFill="1" applyAlignment="1">
      <alignment horizontal="center" vertical="center" wrapText="1"/>
    </xf>
    <xf numFmtId="165" fontId="26" fillId="7" borderId="0" xfId="16" applyFont="1" applyFill="1" applyBorder="1" applyAlignment="1">
      <alignment horizontal="right" vertical="center"/>
    </xf>
    <xf numFmtId="3" fontId="27" fillId="7" borderId="0" xfId="0" applyNumberFormat="1" applyFont="1" applyFill="1" applyAlignment="1" applyProtection="1">
      <alignment horizontal="center" vertical="center"/>
      <protection locked="0"/>
    </xf>
    <xf numFmtId="170" fontId="27" fillId="7" borderId="0" xfId="0" applyNumberFormat="1" applyFont="1" applyFill="1" applyAlignment="1" applyProtection="1">
      <alignment horizontal="center"/>
      <protection locked="0"/>
    </xf>
    <xf numFmtId="171" fontId="28" fillId="7" borderId="42" xfId="0" applyNumberFormat="1" applyFont="1" applyFill="1" applyBorder="1"/>
    <xf numFmtId="2" fontId="29" fillId="7" borderId="10" xfId="0" applyNumberFormat="1" applyFont="1" applyFill="1" applyBorder="1" applyAlignment="1">
      <alignment horizontal="center"/>
    </xf>
    <xf numFmtId="49" fontId="28" fillId="7" borderId="62" xfId="0" applyNumberFormat="1" applyFont="1" applyFill="1" applyBorder="1" applyProtection="1">
      <protection locked="0"/>
    </xf>
    <xf numFmtId="165" fontId="29" fillId="7" borderId="63" xfId="0" applyNumberFormat="1" applyFont="1" applyFill="1" applyBorder="1" applyAlignment="1">
      <alignment vertical="center" wrapText="1"/>
    </xf>
    <xf numFmtId="1" fontId="29" fillId="7" borderId="1" xfId="16" applyNumberFormat="1" applyFont="1" applyFill="1" applyBorder="1" applyAlignment="1">
      <alignment horizontal="center" vertical="center"/>
    </xf>
    <xf numFmtId="2" fontId="29" fillId="7" borderId="10" xfId="0" applyNumberFormat="1" applyFont="1" applyFill="1" applyBorder="1" applyAlignment="1">
      <alignment horizontal="center" vertical="center"/>
    </xf>
    <xf numFmtId="171" fontId="9" fillId="9" borderId="69" xfId="17" applyNumberFormat="1" applyFont="1" applyFill="1" applyBorder="1" applyAlignment="1">
      <alignment horizontal="centerContinuous"/>
    </xf>
    <xf numFmtId="171" fontId="9" fillId="9" borderId="70" xfId="17" applyNumberFormat="1" applyFont="1" applyFill="1" applyBorder="1" applyAlignment="1">
      <alignment horizontal="centerContinuous"/>
    </xf>
    <xf numFmtId="171" fontId="26" fillId="7" borderId="74" xfId="0" applyNumberFormat="1" applyFont="1" applyFill="1" applyBorder="1"/>
    <xf numFmtId="171" fontId="26" fillId="7" borderId="74" xfId="0" applyNumberFormat="1" applyFont="1" applyFill="1" applyBorder="1" applyAlignment="1">
      <alignment horizontal="center"/>
    </xf>
    <xf numFmtId="1" fontId="26" fillId="7" borderId="74" xfId="0" applyNumberFormat="1" applyFont="1" applyFill="1" applyBorder="1"/>
    <xf numFmtId="2" fontId="26" fillId="7" borderId="74" xfId="0" applyNumberFormat="1" applyFont="1" applyFill="1" applyBorder="1"/>
    <xf numFmtId="171" fontId="32" fillId="7" borderId="88" xfId="19" applyNumberFormat="1" applyFont="1" applyFill="1" applyBorder="1" applyAlignment="1" applyProtection="1">
      <alignment vertical="center"/>
      <protection locked="0"/>
    </xf>
    <xf numFmtId="171" fontId="26" fillId="7" borderId="37" xfId="0" applyNumberFormat="1" applyFont="1" applyFill="1" applyBorder="1" applyAlignment="1">
      <alignment horizontal="left" vertical="center"/>
    </xf>
    <xf numFmtId="171" fontId="9" fillId="7" borderId="69" xfId="20" applyNumberFormat="1" applyFont="1" applyFill="1" applyBorder="1" applyAlignment="1">
      <alignment horizontal="left" vertical="center"/>
    </xf>
    <xf numFmtId="171" fontId="37" fillId="5" borderId="82" xfId="21" applyNumberFormat="1" applyFont="1" applyFill="1" applyBorder="1" applyAlignment="1" applyProtection="1">
      <alignment horizontal="left" vertical="center"/>
      <protection locked="0"/>
    </xf>
    <xf numFmtId="171" fontId="15" fillId="7" borderId="69" xfId="17" applyNumberFormat="1" applyFont="1" applyFill="1" applyBorder="1" applyAlignment="1">
      <alignment vertical="center"/>
    </xf>
    <xf numFmtId="171" fontId="26" fillId="7" borderId="74" xfId="17" applyNumberFormat="1" applyFont="1" applyFill="1" applyBorder="1" applyAlignment="1">
      <alignment vertical="center"/>
    </xf>
    <xf numFmtId="1" fontId="26" fillId="7" borderId="74" xfId="0" applyNumberFormat="1" applyFont="1" applyFill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5" fillId="10" borderId="89" xfId="0" applyFont="1" applyFill="1" applyBorder="1" applyAlignment="1">
      <alignment horizontal="center" vertical="center" wrapText="1"/>
    </xf>
    <xf numFmtId="0" fontId="5" fillId="10" borderId="90" xfId="0" applyFont="1" applyFill="1" applyBorder="1" applyAlignment="1">
      <alignment horizontal="center" vertical="center" wrapText="1"/>
    </xf>
    <xf numFmtId="4" fontId="5" fillId="10" borderId="90" xfId="0" applyNumberFormat="1" applyFont="1" applyFill="1" applyBorder="1" applyAlignment="1">
      <alignment horizontal="center" vertical="center" wrapText="1"/>
    </xf>
    <xf numFmtId="0" fontId="5" fillId="10" borderId="91" xfId="0" applyFont="1" applyFill="1" applyBorder="1" applyAlignment="1">
      <alignment horizontal="center" vertical="center" wrapText="1"/>
    </xf>
    <xf numFmtId="0" fontId="5" fillId="4" borderId="94" xfId="0" applyFont="1" applyFill="1" applyBorder="1" applyAlignment="1">
      <alignment horizontal="center" vertical="center" wrapText="1"/>
    </xf>
    <xf numFmtId="0" fontId="5" fillId="4" borderId="95" xfId="0" applyFont="1" applyFill="1" applyBorder="1" applyAlignment="1">
      <alignment horizontal="center" vertical="center" wrapText="1"/>
    </xf>
    <xf numFmtId="0" fontId="5" fillId="0" borderId="92" xfId="0" applyFont="1" applyBorder="1"/>
    <xf numFmtId="0" fontId="5" fillId="0" borderId="94" xfId="0" applyFont="1" applyBorder="1"/>
    <xf numFmtId="0" fontId="5" fillId="0" borderId="96" xfId="0" applyFont="1" applyBorder="1"/>
    <xf numFmtId="4" fontId="13" fillId="11" borderId="90" xfId="0" applyNumberFormat="1" applyFont="1" applyFill="1" applyBorder="1" applyAlignment="1">
      <alignment horizontal="center" vertical="center"/>
    </xf>
    <xf numFmtId="9" fontId="13" fillId="11" borderId="91" xfId="4" applyFont="1" applyFill="1" applyBorder="1" applyAlignment="1">
      <alignment horizontal="center" vertical="center"/>
    </xf>
    <xf numFmtId="171" fontId="43" fillId="0" borderId="0" xfId="0" applyNumberFormat="1" applyFont="1"/>
    <xf numFmtId="171" fontId="44" fillId="7" borderId="74" xfId="0" applyNumberFormat="1" applyFont="1" applyFill="1" applyBorder="1"/>
    <xf numFmtId="171" fontId="44" fillId="7" borderId="114" xfId="0" applyNumberFormat="1" applyFont="1" applyFill="1" applyBorder="1"/>
    <xf numFmtId="171" fontId="44" fillId="7" borderId="74" xfId="0" applyNumberFormat="1" applyFont="1" applyFill="1" applyBorder="1" applyAlignment="1">
      <alignment horizontal="center"/>
    </xf>
    <xf numFmtId="171" fontId="44" fillId="7" borderId="114" xfId="0" applyNumberFormat="1" applyFont="1" applyFill="1" applyBorder="1" applyAlignment="1">
      <alignment horizontal="center"/>
    </xf>
    <xf numFmtId="171" fontId="44" fillId="7" borderId="74" xfId="0" applyNumberFormat="1" applyFont="1" applyFill="1" applyBorder="1" applyAlignment="1">
      <alignment horizontal="left"/>
    </xf>
    <xf numFmtId="165" fontId="44" fillId="7" borderId="86" xfId="16" applyFont="1" applyFill="1" applyBorder="1" applyAlignment="1">
      <alignment horizontal="center" vertical="center"/>
    </xf>
    <xf numFmtId="165" fontId="44" fillId="7" borderId="77" xfId="16" applyFont="1" applyFill="1" applyBorder="1" applyAlignment="1">
      <alignment horizontal="center" vertical="center"/>
    </xf>
    <xf numFmtId="165" fontId="44" fillId="7" borderId="80" xfId="16" applyFont="1" applyFill="1" applyBorder="1" applyAlignment="1">
      <alignment horizontal="center" vertical="center"/>
    </xf>
    <xf numFmtId="171" fontId="44" fillId="7" borderId="0" xfId="0" applyNumberFormat="1" applyFont="1" applyFill="1"/>
    <xf numFmtId="171" fontId="22" fillId="7" borderId="103" xfId="19" applyNumberFormat="1" applyFont="1" applyFill="1" applyBorder="1" applyAlignment="1" applyProtection="1">
      <alignment vertical="center"/>
      <protection locked="0"/>
    </xf>
    <xf numFmtId="171" fontId="22" fillId="7" borderId="59" xfId="19" applyNumberFormat="1" applyFont="1" applyFill="1" applyBorder="1" applyAlignment="1" applyProtection="1">
      <alignment vertical="center"/>
      <protection locked="0"/>
    </xf>
    <xf numFmtId="171" fontId="44" fillId="7" borderId="45" xfId="0" applyNumberFormat="1" applyFont="1" applyFill="1" applyBorder="1" applyAlignment="1">
      <alignment horizontal="left" vertical="center"/>
    </xf>
    <xf numFmtId="171" fontId="44" fillId="7" borderId="134" xfId="0" applyNumberFormat="1" applyFont="1" applyFill="1" applyBorder="1" applyAlignment="1">
      <alignment horizontal="left" vertical="center"/>
    </xf>
    <xf numFmtId="171" fontId="44" fillId="5" borderId="126" xfId="21" applyNumberFormat="1" applyFont="1" applyFill="1" applyBorder="1" applyAlignment="1" applyProtection="1">
      <alignment vertical="center"/>
      <protection locked="0"/>
    </xf>
    <xf numFmtId="171" fontId="22" fillId="7" borderId="65" xfId="0" applyNumberFormat="1" applyFont="1" applyFill="1" applyBorder="1" applyAlignment="1">
      <alignment horizontal="center" vertical="center"/>
    </xf>
    <xf numFmtId="171" fontId="44" fillId="7" borderId="0" xfId="0" applyNumberFormat="1" applyFont="1" applyFill="1" applyAlignment="1">
      <alignment horizontal="left"/>
    </xf>
    <xf numFmtId="171" fontId="44" fillId="7" borderId="0" xfId="0" applyNumberFormat="1" applyFont="1" applyFill="1" applyAlignment="1">
      <alignment horizontal="center"/>
    </xf>
    <xf numFmtId="171" fontId="22" fillId="7" borderId="110" xfId="19" applyNumberFormat="1" applyFont="1" applyFill="1" applyBorder="1" applyAlignment="1" applyProtection="1">
      <alignment vertical="center"/>
      <protection locked="0"/>
    </xf>
    <xf numFmtId="171" fontId="22" fillId="7" borderId="107" xfId="19" applyNumberFormat="1" applyFont="1" applyFill="1" applyBorder="1" applyAlignment="1" applyProtection="1">
      <alignment vertical="center"/>
      <protection locked="0"/>
    </xf>
    <xf numFmtId="171" fontId="44" fillId="7" borderId="108" xfId="0" applyNumberFormat="1" applyFont="1" applyFill="1" applyBorder="1"/>
    <xf numFmtId="171" fontId="44" fillId="7" borderId="108" xfId="0" applyNumberFormat="1" applyFont="1" applyFill="1" applyBorder="1" applyAlignment="1">
      <alignment horizontal="left"/>
    </xf>
    <xf numFmtId="171" fontId="44" fillId="7" borderId="108" xfId="0" applyNumberFormat="1" applyFont="1" applyFill="1" applyBorder="1" applyAlignment="1">
      <alignment horizontal="center"/>
    </xf>
    <xf numFmtId="171" fontId="44" fillId="7" borderId="135" xfId="0" applyNumberFormat="1" applyFont="1" applyFill="1" applyBorder="1" applyAlignment="1">
      <alignment horizontal="center"/>
    </xf>
    <xf numFmtId="165" fontId="43" fillId="0" borderId="0" xfId="16" applyFont="1"/>
    <xf numFmtId="171" fontId="22" fillId="7" borderId="111" xfId="0" applyNumberFormat="1" applyFont="1" applyFill="1" applyBorder="1"/>
    <xf numFmtId="171" fontId="22" fillId="7" borderId="103" xfId="0" applyNumberFormat="1" applyFont="1" applyFill="1" applyBorder="1"/>
    <xf numFmtId="171" fontId="22" fillId="7" borderId="74" xfId="0" applyNumberFormat="1" applyFont="1" applyFill="1" applyBorder="1"/>
    <xf numFmtId="171" fontId="22" fillId="7" borderId="108" xfId="0" applyNumberFormat="1" applyFont="1" applyFill="1" applyBorder="1"/>
    <xf numFmtId="171" fontId="44" fillId="7" borderId="0" xfId="19" applyNumberFormat="1" applyFont="1" applyFill="1" applyAlignment="1" applyProtection="1">
      <alignment vertical="center"/>
      <protection locked="0"/>
    </xf>
    <xf numFmtId="171" fontId="22" fillId="7" borderId="0" xfId="0" applyNumberFormat="1" applyFont="1" applyFill="1" applyAlignment="1">
      <alignment vertical="center" wrapText="1"/>
    </xf>
    <xf numFmtId="171" fontId="44" fillId="7" borderId="111" xfId="0" applyNumberFormat="1" applyFont="1" applyFill="1" applyBorder="1" applyAlignment="1">
      <alignment horizontal="left" vertical="center"/>
    </xf>
    <xf numFmtId="0" fontId="22" fillId="7" borderId="111" xfId="0" applyFont="1" applyFill="1" applyBorder="1" applyAlignment="1">
      <alignment horizontal="left" vertical="center"/>
    </xf>
    <xf numFmtId="171" fontId="44" fillId="7" borderId="132" xfId="0" applyNumberFormat="1" applyFont="1" applyFill="1" applyBorder="1" applyAlignment="1">
      <alignment horizontal="left" vertical="center"/>
    </xf>
    <xf numFmtId="171" fontId="44" fillId="5" borderId="136" xfId="21" applyNumberFormat="1" applyFont="1" applyFill="1" applyBorder="1" applyAlignment="1" applyProtection="1">
      <alignment vertical="center"/>
      <protection locked="0"/>
    </xf>
    <xf numFmtId="171" fontId="22" fillId="7" borderId="112" xfId="0" applyNumberFormat="1" applyFont="1" applyFill="1" applyBorder="1" applyAlignment="1">
      <alignment horizontal="center" vertical="center"/>
    </xf>
    <xf numFmtId="171" fontId="22" fillId="7" borderId="123" xfId="0" applyNumberFormat="1" applyFont="1" applyFill="1" applyBorder="1" applyAlignment="1">
      <alignment horizontal="center" vertical="center"/>
    </xf>
    <xf numFmtId="171" fontId="44" fillId="7" borderId="74" xfId="17" applyNumberFormat="1" applyFont="1" applyFill="1" applyBorder="1" applyAlignment="1">
      <alignment horizontal="center" vertical="center"/>
    </xf>
    <xf numFmtId="4" fontId="45" fillId="7" borderId="74" xfId="18" applyNumberFormat="1" applyFont="1" applyFill="1" applyBorder="1" applyAlignment="1">
      <alignment vertical="center"/>
    </xf>
    <xf numFmtId="165" fontId="44" fillId="7" borderId="77" xfId="18" applyFont="1" applyFill="1" applyBorder="1" applyAlignment="1">
      <alignment horizontal="center" vertical="center"/>
    </xf>
    <xf numFmtId="171" fontId="44" fillId="7" borderId="28" xfId="17" applyNumberFormat="1" applyFont="1" applyFill="1" applyBorder="1" applyAlignment="1">
      <alignment horizontal="center" vertical="center"/>
    </xf>
    <xf numFmtId="4" fontId="45" fillId="7" borderId="28" xfId="18" applyNumberFormat="1" applyFont="1" applyFill="1" applyBorder="1" applyAlignment="1">
      <alignment vertical="center"/>
    </xf>
    <xf numFmtId="165" fontId="44" fillId="7" borderId="80" xfId="18" applyFont="1" applyFill="1" applyBorder="1" applyAlignment="1">
      <alignment horizontal="center" vertical="center"/>
    </xf>
    <xf numFmtId="165" fontId="22" fillId="7" borderId="118" xfId="16" applyFont="1" applyFill="1" applyBorder="1" applyAlignment="1">
      <alignment horizontal="center" vertical="center"/>
    </xf>
    <xf numFmtId="165" fontId="22" fillId="7" borderId="119" xfId="16" applyFont="1" applyFill="1" applyBorder="1" applyAlignment="1">
      <alignment horizontal="center" vertical="center"/>
    </xf>
    <xf numFmtId="173" fontId="44" fillId="0" borderId="0" xfId="16" applyNumberFormat="1" applyFont="1"/>
    <xf numFmtId="171" fontId="44" fillId="0" borderId="0" xfId="0" applyNumberFormat="1" applyFont="1"/>
    <xf numFmtId="171" fontId="22" fillId="7" borderId="111" xfId="0" applyNumberFormat="1" applyFont="1" applyFill="1" applyBorder="1" applyAlignment="1">
      <alignment horizontal="left" vertical="center"/>
    </xf>
    <xf numFmtId="171" fontId="22" fillId="7" borderId="131" xfId="0" applyNumberFormat="1" applyFont="1" applyFill="1" applyBorder="1" applyAlignment="1">
      <alignment horizontal="center" vertical="center"/>
    </xf>
    <xf numFmtId="171" fontId="22" fillId="7" borderId="132" xfId="0" applyNumberFormat="1" applyFont="1" applyFill="1" applyBorder="1" applyAlignment="1">
      <alignment horizontal="left" vertical="center"/>
    </xf>
    <xf numFmtId="172" fontId="44" fillId="7" borderId="107" xfId="18" applyNumberFormat="1" applyFont="1" applyFill="1" applyBorder="1" applyAlignment="1">
      <alignment horizontal="center" vertical="center"/>
    </xf>
    <xf numFmtId="171" fontId="44" fillId="7" borderId="108" xfId="17" applyNumberFormat="1" applyFont="1" applyFill="1" applyBorder="1" applyAlignment="1">
      <alignment horizontal="center" vertical="center"/>
    </xf>
    <xf numFmtId="165" fontId="44" fillId="7" borderId="109" xfId="18" applyFont="1" applyFill="1" applyBorder="1" applyAlignment="1">
      <alignment horizontal="right" vertical="center"/>
    </xf>
    <xf numFmtId="172" fontId="44" fillId="7" borderId="108" xfId="18" applyNumberFormat="1" applyFont="1" applyFill="1" applyBorder="1" applyAlignment="1">
      <alignment horizontal="center" vertical="center"/>
    </xf>
    <xf numFmtId="165" fontId="44" fillId="7" borderId="109" xfId="18" applyFont="1" applyFill="1" applyBorder="1" applyAlignment="1">
      <alignment horizontal="center" vertical="center"/>
    </xf>
    <xf numFmtId="172" fontId="44" fillId="7" borderId="87" xfId="18" applyNumberFormat="1" applyFont="1" applyFill="1" applyBorder="1" applyAlignment="1">
      <alignment horizontal="left" vertical="center"/>
    </xf>
    <xf numFmtId="171" fontId="22" fillId="7" borderId="45" xfId="0" applyNumberFormat="1" applyFont="1" applyFill="1" applyBorder="1" applyAlignment="1">
      <alignment horizontal="left" vertical="center"/>
    </xf>
    <xf numFmtId="171" fontId="22" fillId="7" borderId="46" xfId="0" applyNumberFormat="1" applyFont="1" applyFill="1" applyBorder="1" applyAlignment="1">
      <alignment horizontal="center" vertical="center"/>
    </xf>
    <xf numFmtId="171" fontId="44" fillId="7" borderId="69" xfId="17" applyNumberFormat="1" applyFont="1" applyFill="1" applyBorder="1" applyAlignment="1">
      <alignment horizontal="center" vertical="center"/>
    </xf>
    <xf numFmtId="165" fontId="44" fillId="7" borderId="82" xfId="18" applyFont="1" applyFill="1" applyBorder="1" applyAlignment="1">
      <alignment horizontal="center" vertical="center"/>
    </xf>
    <xf numFmtId="165" fontId="44" fillId="7" borderId="82" xfId="16" applyFont="1" applyFill="1" applyBorder="1" applyAlignment="1">
      <alignment horizontal="center" vertical="center"/>
    </xf>
    <xf numFmtId="171" fontId="44" fillId="7" borderId="74" xfId="0" applyNumberFormat="1" applyFont="1" applyFill="1" applyBorder="1" applyAlignment="1">
      <alignment horizontal="left" vertical="center"/>
    </xf>
    <xf numFmtId="171" fontId="22" fillId="7" borderId="74" xfId="0" applyNumberFormat="1" applyFont="1" applyFill="1" applyBorder="1" applyAlignment="1">
      <alignment horizontal="left" vertical="center"/>
    </xf>
    <xf numFmtId="171" fontId="44" fillId="7" borderId="76" xfId="0" applyNumberFormat="1" applyFont="1" applyFill="1" applyBorder="1" applyAlignment="1">
      <alignment horizontal="left" vertical="center"/>
    </xf>
    <xf numFmtId="171" fontId="44" fillId="5" borderId="77" xfId="21" applyNumberFormat="1" applyFont="1" applyFill="1" applyBorder="1" applyAlignment="1" applyProtection="1">
      <alignment vertical="center"/>
      <protection locked="0"/>
    </xf>
    <xf numFmtId="171" fontId="22" fillId="7" borderId="78" xfId="0" applyNumberFormat="1" applyFont="1" applyFill="1" applyBorder="1" applyAlignment="1">
      <alignment horizontal="center" vertical="center"/>
    </xf>
    <xf numFmtId="171" fontId="22" fillId="7" borderId="116" xfId="0" applyNumberFormat="1" applyFont="1" applyFill="1" applyBorder="1" applyAlignment="1">
      <alignment horizontal="center" vertical="center"/>
    </xf>
    <xf numFmtId="171" fontId="22" fillId="7" borderId="69" xfId="0" applyNumberFormat="1" applyFont="1" applyFill="1" applyBorder="1"/>
    <xf numFmtId="171" fontId="22" fillId="7" borderId="102" xfId="0" applyNumberFormat="1" applyFont="1" applyFill="1" applyBorder="1" applyAlignment="1">
      <alignment vertical="center"/>
    </xf>
    <xf numFmtId="171" fontId="22" fillId="7" borderId="110" xfId="0" applyNumberFormat="1" applyFont="1" applyFill="1" applyBorder="1" applyAlignment="1">
      <alignment vertical="center"/>
    </xf>
    <xf numFmtId="171" fontId="52" fillId="7" borderId="74" xfId="0" applyNumberFormat="1" applyFont="1" applyFill="1" applyBorder="1"/>
    <xf numFmtId="4" fontId="52" fillId="7" borderId="74" xfId="0" applyNumberFormat="1" applyFont="1" applyFill="1" applyBorder="1"/>
    <xf numFmtId="171" fontId="52" fillId="7" borderId="74" xfId="0" applyNumberFormat="1" applyFont="1" applyFill="1" applyBorder="1" applyAlignment="1">
      <alignment horizontal="center"/>
    </xf>
    <xf numFmtId="4" fontId="52" fillId="7" borderId="74" xfId="0" applyNumberFormat="1" applyFont="1" applyFill="1" applyBorder="1" applyAlignment="1">
      <alignment horizontal="center"/>
    </xf>
    <xf numFmtId="171" fontId="52" fillId="7" borderId="74" xfId="0" applyNumberFormat="1" applyFont="1" applyFill="1" applyBorder="1" applyAlignment="1">
      <alignment horizontal="left"/>
    </xf>
    <xf numFmtId="171" fontId="51" fillId="7" borderId="103" xfId="19" applyNumberFormat="1" applyFont="1" applyFill="1" applyBorder="1" applyAlignment="1" applyProtection="1">
      <alignment vertical="center"/>
      <protection locked="0"/>
    </xf>
    <xf numFmtId="172" fontId="52" fillId="7" borderId="74" xfId="18" applyNumberFormat="1" applyFont="1" applyFill="1" applyBorder="1" applyAlignment="1">
      <alignment horizontal="center" vertical="center"/>
    </xf>
    <xf numFmtId="172" fontId="52" fillId="7" borderId="75" xfId="18" applyNumberFormat="1" applyFont="1" applyFill="1" applyBorder="1" applyAlignment="1">
      <alignment horizontal="center" vertical="center"/>
    </xf>
    <xf numFmtId="171" fontId="52" fillId="7" borderId="74" xfId="17" applyNumberFormat="1" applyFont="1" applyFill="1" applyBorder="1" applyAlignment="1">
      <alignment horizontal="center" vertical="center"/>
    </xf>
    <xf numFmtId="165" fontId="52" fillId="7" borderId="75" xfId="18" applyFont="1" applyFill="1" applyBorder="1" applyAlignment="1">
      <alignment horizontal="right" vertical="center"/>
    </xf>
    <xf numFmtId="165" fontId="52" fillId="7" borderId="77" xfId="16" applyFont="1" applyFill="1" applyBorder="1" applyAlignment="1">
      <alignment horizontal="center" vertical="center"/>
    </xf>
    <xf numFmtId="4" fontId="6" fillId="7" borderId="77" xfId="16" applyNumberFormat="1" applyFont="1" applyFill="1" applyBorder="1" applyAlignment="1">
      <alignment horizontal="center" vertical="center"/>
    </xf>
    <xf numFmtId="173" fontId="52" fillId="7" borderId="77" xfId="16" applyNumberFormat="1" applyFont="1" applyFill="1" applyBorder="1" applyAlignment="1">
      <alignment horizontal="center" vertical="center"/>
    </xf>
    <xf numFmtId="173" fontId="52" fillId="7" borderId="76" xfId="16" applyNumberFormat="1" applyFont="1" applyFill="1" applyBorder="1" applyAlignment="1">
      <alignment horizontal="center" vertical="center"/>
    </xf>
    <xf numFmtId="3" fontId="6" fillId="7" borderId="103" xfId="18" applyNumberFormat="1" applyFont="1" applyFill="1" applyBorder="1" applyAlignment="1">
      <alignment vertical="center"/>
    </xf>
    <xf numFmtId="172" fontId="52" fillId="7" borderId="74" xfId="18" applyNumberFormat="1" applyFont="1" applyFill="1" applyBorder="1" applyAlignment="1">
      <alignment vertical="center"/>
    </xf>
    <xf numFmtId="4" fontId="52" fillId="7" borderId="74" xfId="18" applyNumberFormat="1" applyFont="1" applyFill="1" applyBorder="1" applyAlignment="1">
      <alignment vertical="center"/>
    </xf>
    <xf numFmtId="172" fontId="52" fillId="7" borderId="76" xfId="18" applyNumberFormat="1" applyFont="1" applyFill="1" applyBorder="1" applyAlignment="1">
      <alignment horizontal="center" vertical="center"/>
    </xf>
    <xf numFmtId="165" fontId="6" fillId="7" borderId="77" xfId="18" applyFont="1" applyFill="1" applyBorder="1" applyAlignment="1">
      <alignment horizontal="center" vertical="center"/>
    </xf>
    <xf numFmtId="4" fontId="6" fillId="7" borderId="73" xfId="18" applyNumberFormat="1" applyFont="1" applyFill="1" applyBorder="1" applyAlignment="1">
      <alignment vertical="center"/>
    </xf>
    <xf numFmtId="165" fontId="52" fillId="7" borderId="76" xfId="16" applyFont="1" applyFill="1" applyBorder="1" applyAlignment="1">
      <alignment horizontal="center" vertical="center"/>
    </xf>
    <xf numFmtId="165" fontId="6" fillId="7" borderId="106" xfId="16" applyFont="1" applyFill="1" applyBorder="1" applyAlignment="1">
      <alignment horizontal="center" vertical="center"/>
    </xf>
    <xf numFmtId="172" fontId="6" fillId="7" borderId="103" xfId="18" applyNumberFormat="1" applyFont="1" applyFill="1" applyBorder="1" applyAlignment="1">
      <alignment horizontal="center" vertical="center"/>
    </xf>
    <xf numFmtId="4" fontId="6" fillId="7" borderId="77" xfId="16" applyNumberFormat="1" applyFont="1" applyFill="1" applyBorder="1" applyAlignment="1">
      <alignment horizontal="right" vertical="center"/>
    </xf>
    <xf numFmtId="165" fontId="51" fillId="7" borderId="77" xfId="16" applyFont="1" applyFill="1" applyBorder="1" applyAlignment="1">
      <alignment horizontal="center" vertical="center"/>
    </xf>
    <xf numFmtId="165" fontId="6" fillId="7" borderId="76" xfId="16" applyFont="1" applyFill="1" applyBorder="1" applyAlignment="1">
      <alignment horizontal="center" vertical="center"/>
    </xf>
    <xf numFmtId="165" fontId="51" fillId="7" borderId="76" xfId="16" applyFont="1" applyFill="1" applyBorder="1" applyAlignment="1">
      <alignment horizontal="center" vertical="center"/>
    </xf>
    <xf numFmtId="173" fontId="6" fillId="7" borderId="76" xfId="16" applyNumberFormat="1" applyFont="1" applyFill="1" applyBorder="1" applyAlignment="1">
      <alignment horizontal="center" vertical="center"/>
    </xf>
    <xf numFmtId="173" fontId="51" fillId="7" borderId="86" xfId="16" applyNumberFormat="1" applyFont="1" applyFill="1" applyBorder="1" applyAlignment="1">
      <alignment horizontal="center" vertical="center"/>
    </xf>
    <xf numFmtId="173" fontId="51" fillId="7" borderId="133" xfId="16" applyNumberFormat="1" applyFont="1" applyFill="1" applyBorder="1" applyAlignment="1">
      <alignment horizontal="center" vertical="center"/>
    </xf>
    <xf numFmtId="165" fontId="51" fillId="7" borderId="133" xfId="16" applyFont="1" applyFill="1" applyBorder="1" applyAlignment="1">
      <alignment horizontal="center" vertical="center"/>
    </xf>
    <xf numFmtId="165" fontId="51" fillId="7" borderId="87" xfId="16" applyFont="1" applyFill="1" applyBorder="1" applyAlignment="1">
      <alignment horizontal="left" vertical="center"/>
    </xf>
    <xf numFmtId="171" fontId="51" fillId="7" borderId="103" xfId="0" applyNumberFormat="1" applyFont="1" applyFill="1" applyBorder="1"/>
    <xf numFmtId="171" fontId="51" fillId="7" borderId="74" xfId="0" applyNumberFormat="1" applyFont="1" applyFill="1" applyBorder="1"/>
    <xf numFmtId="171" fontId="51" fillId="7" borderId="111" xfId="0" applyNumberFormat="1" applyFont="1" applyFill="1" applyBorder="1"/>
    <xf numFmtId="171" fontId="52" fillId="7" borderId="114" xfId="0" applyNumberFormat="1" applyFont="1" applyFill="1" applyBorder="1"/>
    <xf numFmtId="171" fontId="52" fillId="7" borderId="114" xfId="0" applyNumberFormat="1" applyFont="1" applyFill="1" applyBorder="1" applyAlignment="1">
      <alignment horizontal="center"/>
    </xf>
    <xf numFmtId="171" fontId="51" fillId="7" borderId="107" xfId="19" applyNumberFormat="1" applyFont="1" applyFill="1" applyBorder="1" applyAlignment="1" applyProtection="1">
      <alignment vertical="center"/>
      <protection locked="0"/>
    </xf>
    <xf numFmtId="171" fontId="52" fillId="7" borderId="108" xfId="0" applyNumberFormat="1" applyFont="1" applyFill="1" applyBorder="1" applyAlignment="1">
      <alignment horizontal="left" vertical="center"/>
    </xf>
    <xf numFmtId="0" fontId="51" fillId="5" borderId="137" xfId="16" applyNumberFormat="1" applyFont="1" applyFill="1" applyBorder="1" applyAlignment="1" applyProtection="1">
      <alignment horizontal="center" vertical="center"/>
      <protection locked="0"/>
    </xf>
    <xf numFmtId="171" fontId="52" fillId="7" borderId="133" xfId="0" applyNumberFormat="1" applyFont="1" applyFill="1" applyBorder="1" applyAlignment="1">
      <alignment horizontal="left" vertical="center"/>
    </xf>
    <xf numFmtId="4" fontId="52" fillId="5" borderId="86" xfId="21" applyNumberFormat="1" applyFont="1" applyFill="1" applyBorder="1" applyAlignment="1" applyProtection="1">
      <alignment vertical="center"/>
      <protection locked="0"/>
    </xf>
    <xf numFmtId="171" fontId="51" fillId="7" borderId="108" xfId="0" applyNumberFormat="1" applyFont="1" applyFill="1" applyBorder="1" applyAlignment="1">
      <alignment horizontal="center" vertical="center"/>
    </xf>
    <xf numFmtId="171" fontId="51" fillId="7" borderId="67" xfId="0" applyNumberFormat="1" applyFont="1" applyFill="1" applyBorder="1" applyAlignment="1">
      <alignment horizontal="center" vertical="center"/>
    </xf>
    <xf numFmtId="172" fontId="52" fillId="7" borderId="102" xfId="18" applyNumberFormat="1" applyFont="1" applyFill="1" applyBorder="1" applyAlignment="1">
      <alignment horizontal="center" vertical="center"/>
    </xf>
    <xf numFmtId="172" fontId="52" fillId="7" borderId="69" xfId="18" applyNumberFormat="1" applyFont="1" applyFill="1" applyBorder="1" applyAlignment="1">
      <alignment horizontal="center" vertical="center"/>
    </xf>
    <xf numFmtId="172" fontId="52" fillId="7" borderId="70" xfId="18" applyNumberFormat="1" applyFont="1" applyFill="1" applyBorder="1" applyAlignment="1">
      <alignment horizontal="center" vertical="center"/>
    </xf>
    <xf numFmtId="171" fontId="52" fillId="7" borderId="69" xfId="17" applyNumberFormat="1" applyFont="1" applyFill="1" applyBorder="1" applyAlignment="1">
      <alignment horizontal="center" vertical="center"/>
    </xf>
    <xf numFmtId="165" fontId="52" fillId="7" borderId="70" xfId="18" applyFont="1" applyFill="1" applyBorder="1" applyAlignment="1">
      <alignment horizontal="right" vertical="center"/>
    </xf>
    <xf numFmtId="165" fontId="52" fillId="7" borderId="82" xfId="18" applyFont="1" applyFill="1" applyBorder="1" applyAlignment="1">
      <alignment horizontal="center" vertical="center"/>
    </xf>
    <xf numFmtId="165" fontId="52" fillId="7" borderId="82" xfId="16" applyFont="1" applyFill="1" applyBorder="1" applyAlignment="1">
      <alignment horizontal="center" vertical="center"/>
    </xf>
    <xf numFmtId="4" fontId="6" fillId="7" borderId="82" xfId="16" applyNumberFormat="1" applyFont="1" applyFill="1" applyBorder="1" applyAlignment="1">
      <alignment horizontal="center" vertical="center"/>
    </xf>
    <xf numFmtId="173" fontId="52" fillId="7" borderId="82" xfId="16" applyNumberFormat="1" applyFont="1" applyFill="1" applyBorder="1" applyAlignment="1">
      <alignment horizontal="center" vertical="center"/>
    </xf>
    <xf numFmtId="173" fontId="52" fillId="7" borderId="71" xfId="16" applyNumberFormat="1" applyFont="1" applyFill="1" applyBorder="1" applyAlignment="1">
      <alignment horizontal="center" vertical="center"/>
    </xf>
    <xf numFmtId="165" fontId="52" fillId="7" borderId="84" xfId="16" applyFont="1" applyFill="1" applyBorder="1" applyAlignment="1">
      <alignment horizontal="center" vertical="center"/>
    </xf>
    <xf numFmtId="171" fontId="52" fillId="13" borderId="134" xfId="0" applyNumberFormat="1" applyFont="1" applyFill="1" applyBorder="1" applyAlignment="1">
      <alignment horizontal="center" vertical="center" wrapText="1"/>
    </xf>
    <xf numFmtId="171" fontId="52" fillId="13" borderId="68" xfId="0" applyNumberFormat="1" applyFont="1" applyFill="1" applyBorder="1" applyAlignment="1">
      <alignment horizontal="center" vertical="center" wrapText="1"/>
    </xf>
    <xf numFmtId="171" fontId="52" fillId="13" borderId="107" xfId="0" applyNumberFormat="1" applyFont="1" applyFill="1" applyBorder="1" applyAlignment="1">
      <alignment horizontal="center" vertical="center"/>
    </xf>
    <xf numFmtId="171" fontId="52" fillId="13" borderId="108" xfId="0" applyNumberFormat="1" applyFont="1" applyFill="1" applyBorder="1" applyAlignment="1">
      <alignment horizontal="center" vertical="center"/>
    </xf>
    <xf numFmtId="171" fontId="52" fillId="13" borderId="109" xfId="0" applyNumberFormat="1" applyFont="1" applyFill="1" applyBorder="1" applyAlignment="1">
      <alignment horizontal="center" vertical="center"/>
    </xf>
    <xf numFmtId="171" fontId="52" fillId="13" borderId="133" xfId="0" applyNumberFormat="1" applyFont="1" applyFill="1" applyBorder="1" applyAlignment="1">
      <alignment horizontal="center" vertical="center"/>
    </xf>
    <xf numFmtId="171" fontId="52" fillId="13" borderId="138" xfId="0" applyNumberFormat="1" applyFont="1" applyFill="1" applyBorder="1" applyAlignment="1">
      <alignment horizontal="center" vertical="center" wrapText="1"/>
    </xf>
    <xf numFmtId="171" fontId="51" fillId="7" borderId="110" xfId="0" applyNumberFormat="1" applyFont="1" applyFill="1" applyBorder="1" applyAlignment="1">
      <alignment vertical="center"/>
    </xf>
    <xf numFmtId="171" fontId="5" fillId="7" borderId="88" xfId="0" applyNumberFormat="1" applyFont="1" applyFill="1" applyBorder="1"/>
    <xf numFmtId="171" fontId="5" fillId="7" borderId="67" xfId="0" applyNumberFormat="1" applyFont="1" applyFill="1" applyBorder="1"/>
    <xf numFmtId="1" fontId="52" fillId="7" borderId="1" xfId="0" applyNumberFormat="1" applyFont="1" applyFill="1" applyBorder="1" applyProtection="1">
      <protection locked="0"/>
    </xf>
    <xf numFmtId="172" fontId="52" fillId="7" borderId="1" xfId="16" applyNumberFormat="1" applyFont="1" applyFill="1" applyBorder="1" applyAlignment="1">
      <alignment horizontal="center" vertical="center"/>
    </xf>
    <xf numFmtId="165" fontId="52" fillId="7" borderId="1" xfId="16" applyFont="1" applyFill="1" applyBorder="1" applyAlignment="1">
      <alignment horizontal="right" vertical="center"/>
    </xf>
    <xf numFmtId="172" fontId="52" fillId="7" borderId="1" xfId="0" applyNumberFormat="1" applyFont="1" applyFill="1" applyBorder="1" applyAlignment="1">
      <alignment horizontal="center" vertical="center" wrapText="1"/>
    </xf>
    <xf numFmtId="165" fontId="52" fillId="7" borderId="1" xfId="0" applyNumberFormat="1" applyFont="1" applyFill="1" applyBorder="1" applyAlignment="1">
      <alignment horizontal="center" vertical="center" wrapText="1"/>
    </xf>
    <xf numFmtId="1" fontId="52" fillId="7" borderId="1" xfId="16" applyNumberFormat="1" applyFont="1" applyFill="1" applyBorder="1" applyAlignment="1">
      <alignment horizontal="right" vertical="center"/>
    </xf>
    <xf numFmtId="1" fontId="52" fillId="7" borderId="10" xfId="0" applyNumberFormat="1" applyFont="1" applyFill="1" applyBorder="1" applyProtection="1">
      <protection locked="0"/>
    </xf>
    <xf numFmtId="172" fontId="52" fillId="7" borderId="10" xfId="16" applyNumberFormat="1" applyFont="1" applyFill="1" applyBorder="1" applyAlignment="1">
      <alignment horizontal="center" vertical="center"/>
    </xf>
    <xf numFmtId="165" fontId="52" fillId="7" borderId="10" xfId="16" applyFont="1" applyFill="1" applyBorder="1" applyAlignment="1">
      <alignment horizontal="right" vertical="center"/>
    </xf>
    <xf numFmtId="172" fontId="52" fillId="7" borderId="10" xfId="0" applyNumberFormat="1" applyFont="1" applyFill="1" applyBorder="1" applyAlignment="1">
      <alignment horizontal="center" vertical="center" wrapText="1"/>
    </xf>
    <xf numFmtId="165" fontId="52" fillId="7" borderId="10" xfId="0" applyNumberFormat="1" applyFont="1" applyFill="1" applyBorder="1" applyAlignment="1">
      <alignment horizontal="center" vertical="center" wrapText="1"/>
    </xf>
    <xf numFmtId="171" fontId="5" fillId="13" borderId="139" xfId="0" applyNumberFormat="1" applyFont="1" applyFill="1" applyBorder="1" applyAlignment="1">
      <alignment vertical="center"/>
    </xf>
    <xf numFmtId="1" fontId="51" fillId="13" borderId="51" xfId="0" applyNumberFormat="1" applyFont="1" applyFill="1" applyBorder="1" applyAlignment="1">
      <alignment horizontal="center" vertical="center"/>
    </xf>
    <xf numFmtId="171" fontId="51" fillId="13" borderId="51" xfId="0" applyNumberFormat="1" applyFont="1" applyFill="1" applyBorder="1" applyAlignment="1">
      <alignment horizontal="center" vertical="center"/>
    </xf>
    <xf numFmtId="3" fontId="0" fillId="7" borderId="98" xfId="0" applyNumberFormat="1" applyFill="1" applyBorder="1" applyProtection="1">
      <protection locked="0"/>
    </xf>
    <xf numFmtId="171" fontId="52" fillId="7" borderId="99" xfId="0" applyNumberFormat="1" applyFont="1" applyFill="1" applyBorder="1" applyAlignment="1">
      <alignment horizontal="center" vertical="center" wrapText="1"/>
    </xf>
    <xf numFmtId="3" fontId="0" fillId="7" borderId="94" xfId="0" applyNumberFormat="1" applyFill="1" applyBorder="1" applyProtection="1">
      <protection locked="0"/>
    </xf>
    <xf numFmtId="171" fontId="52" fillId="7" borderId="95" xfId="0" applyNumberFormat="1" applyFont="1" applyFill="1" applyBorder="1" applyAlignment="1">
      <alignment horizontal="center" vertical="center" wrapText="1"/>
    </xf>
    <xf numFmtId="0" fontId="0" fillId="0" borderId="95" xfId="0" applyBorder="1"/>
    <xf numFmtId="3" fontId="0" fillId="7" borderId="96" xfId="0" applyNumberFormat="1" applyFill="1" applyBorder="1" applyProtection="1">
      <protection locked="0"/>
    </xf>
    <xf numFmtId="1" fontId="52" fillId="7" borderId="8" xfId="16" applyNumberFormat="1" applyFont="1" applyFill="1" applyBorder="1" applyAlignment="1">
      <alignment horizontal="right" vertical="center"/>
    </xf>
    <xf numFmtId="172" fontId="52" fillId="7" borderId="8" xfId="16" applyNumberFormat="1" applyFont="1" applyFill="1" applyBorder="1" applyAlignment="1">
      <alignment horizontal="center" vertical="center"/>
    </xf>
    <xf numFmtId="165" fontId="52" fillId="7" borderId="8" xfId="16" applyFont="1" applyFill="1" applyBorder="1" applyAlignment="1">
      <alignment horizontal="right" vertical="center"/>
    </xf>
    <xf numFmtId="172" fontId="52" fillId="7" borderId="8" xfId="0" applyNumberFormat="1" applyFont="1" applyFill="1" applyBorder="1" applyAlignment="1">
      <alignment horizontal="center" vertical="center" wrapText="1"/>
    </xf>
    <xf numFmtId="165" fontId="52" fillId="7" borderId="8" xfId="0" applyNumberFormat="1" applyFont="1" applyFill="1" applyBorder="1" applyAlignment="1">
      <alignment horizontal="center" vertical="center" wrapText="1"/>
    </xf>
    <xf numFmtId="0" fontId="0" fillId="0" borderId="97" xfId="0" applyBorder="1"/>
    <xf numFmtId="4" fontId="5" fillId="0" borderId="45" xfId="0" applyNumberFormat="1" applyFont="1" applyBorder="1"/>
    <xf numFmtId="0" fontId="5" fillId="0" borderId="65" xfId="0" applyFont="1" applyBorder="1"/>
    <xf numFmtId="4" fontId="5" fillId="0" borderId="0" xfId="0" applyNumberFormat="1" applyFont="1"/>
    <xf numFmtId="0" fontId="5" fillId="0" borderId="43" xfId="0" applyFont="1" applyBorder="1"/>
    <xf numFmtId="4" fontId="5" fillId="0" borderId="37" xfId="0" applyNumberFormat="1" applyFont="1" applyBorder="1"/>
    <xf numFmtId="0" fontId="5" fillId="0" borderId="67" xfId="0" applyFont="1" applyBorder="1"/>
    <xf numFmtId="171" fontId="5" fillId="7" borderId="103" xfId="0" applyNumberFormat="1" applyFont="1" applyFill="1" applyBorder="1"/>
    <xf numFmtId="171" fontId="5" fillId="7" borderId="113" xfId="0" applyNumberFormat="1" applyFont="1" applyFill="1" applyBorder="1"/>
    <xf numFmtId="171" fontId="5" fillId="7" borderId="102" xfId="0" applyNumberFormat="1" applyFont="1" applyFill="1" applyBorder="1" applyAlignment="1">
      <alignment vertical="center"/>
    </xf>
    <xf numFmtId="49" fontId="28" fillId="7" borderId="102" xfId="0" applyNumberFormat="1" applyFont="1" applyFill="1" applyBorder="1" applyAlignment="1">
      <alignment horizontal="left"/>
    </xf>
    <xf numFmtId="49" fontId="28" fillId="7" borderId="103" xfId="0" applyNumberFormat="1" applyFont="1" applyFill="1" applyBorder="1" applyAlignment="1">
      <alignment horizontal="left"/>
    </xf>
    <xf numFmtId="171" fontId="26" fillId="7" borderId="114" xfId="0" applyNumberFormat="1" applyFont="1" applyFill="1" applyBorder="1" applyAlignment="1">
      <alignment vertical="center"/>
    </xf>
    <xf numFmtId="49" fontId="28" fillId="7" borderId="94" xfId="0" applyNumberFormat="1" applyFont="1" applyFill="1" applyBorder="1" applyAlignment="1">
      <alignment horizontal="center" vertical="center" wrapText="1"/>
    </xf>
    <xf numFmtId="49" fontId="27" fillId="7" borderId="139" xfId="0" applyNumberFormat="1" applyFont="1" applyFill="1" applyBorder="1" applyAlignment="1" applyProtection="1">
      <alignment horizontal="center"/>
      <protection locked="0"/>
    </xf>
    <xf numFmtId="1" fontId="26" fillId="7" borderId="51" xfId="0" applyNumberFormat="1" applyFont="1" applyFill="1" applyBorder="1" applyProtection="1">
      <protection locked="0"/>
    </xf>
    <xf numFmtId="165" fontId="26" fillId="7" borderId="101" xfId="0" applyNumberFormat="1" applyFont="1" applyFill="1" applyBorder="1" applyAlignment="1">
      <alignment vertical="center" wrapText="1"/>
    </xf>
    <xf numFmtId="0" fontId="57" fillId="0" borderId="0" xfId="0" applyFont="1"/>
    <xf numFmtId="1" fontId="50" fillId="7" borderId="74" xfId="0" applyNumberFormat="1" applyFont="1" applyFill="1" applyBorder="1"/>
    <xf numFmtId="2" fontId="50" fillId="7" borderId="74" xfId="0" applyNumberFormat="1" applyFont="1" applyFill="1" applyBorder="1"/>
    <xf numFmtId="171" fontId="50" fillId="7" borderId="74" xfId="0" applyNumberFormat="1" applyFont="1" applyFill="1" applyBorder="1"/>
    <xf numFmtId="1" fontId="50" fillId="7" borderId="74" xfId="0" applyNumberFormat="1" applyFont="1" applyFill="1" applyBorder="1" applyAlignment="1">
      <alignment horizontal="left" vertical="center"/>
    </xf>
    <xf numFmtId="171" fontId="50" fillId="7" borderId="74" xfId="0" applyNumberFormat="1" applyFont="1" applyFill="1" applyBorder="1" applyAlignment="1">
      <alignment horizontal="center"/>
    </xf>
    <xf numFmtId="2" fontId="50" fillId="7" borderId="28" xfId="0" applyNumberFormat="1" applyFont="1" applyFill="1" applyBorder="1"/>
    <xf numFmtId="171" fontId="50" fillId="7" borderId="28" xfId="0" applyNumberFormat="1" applyFont="1" applyFill="1" applyBorder="1" applyAlignment="1">
      <alignment horizontal="left"/>
    </xf>
    <xf numFmtId="171" fontId="50" fillId="7" borderId="28" xfId="0" applyNumberFormat="1" applyFont="1" applyFill="1" applyBorder="1" applyAlignment="1">
      <alignment horizontal="center"/>
    </xf>
    <xf numFmtId="171" fontId="50" fillId="7" borderId="74" xfId="0" applyNumberFormat="1" applyFont="1" applyFill="1" applyBorder="1" applyAlignment="1">
      <alignment horizontal="left"/>
    </xf>
    <xf numFmtId="171" fontId="31" fillId="7" borderId="55" xfId="0" applyNumberFormat="1" applyFont="1" applyFill="1" applyBorder="1"/>
    <xf numFmtId="171" fontId="31" fillId="7" borderId="42" xfId="0" applyNumberFormat="1" applyFont="1" applyFill="1" applyBorder="1"/>
    <xf numFmtId="2" fontId="49" fillId="13" borderId="48" xfId="0" applyNumberFormat="1" applyFont="1" applyFill="1" applyBorder="1"/>
    <xf numFmtId="171" fontId="49" fillId="13" borderId="48" xfId="0" applyNumberFormat="1" applyFont="1" applyFill="1" applyBorder="1" applyAlignment="1">
      <alignment vertical="center"/>
    </xf>
    <xf numFmtId="2" fontId="49" fillId="7" borderId="10" xfId="0" applyNumberFormat="1" applyFont="1" applyFill="1" applyBorder="1"/>
    <xf numFmtId="171" fontId="49" fillId="7" borderId="10" xfId="0" applyNumberFormat="1" applyFont="1" applyFill="1" applyBorder="1" applyAlignment="1">
      <alignment vertical="center"/>
    </xf>
    <xf numFmtId="170" fontId="31" fillId="13" borderId="139" xfId="0" applyNumberFormat="1" applyFont="1" applyFill="1" applyBorder="1" applyAlignment="1">
      <alignment horizontal="center" vertical="center" wrapText="1"/>
    </xf>
    <xf numFmtId="1" fontId="49" fillId="13" borderId="51" xfId="0" applyNumberFormat="1" applyFont="1" applyFill="1" applyBorder="1" applyAlignment="1">
      <alignment horizontal="center" vertical="center" wrapText="1"/>
    </xf>
    <xf numFmtId="2" fontId="49" fillId="13" borderId="51" xfId="0" applyNumberFormat="1" applyFont="1" applyFill="1" applyBorder="1" applyAlignment="1">
      <alignment horizontal="center" vertical="center"/>
    </xf>
    <xf numFmtId="0" fontId="31" fillId="13" borderId="51" xfId="0" applyFont="1" applyFill="1" applyBorder="1" applyAlignment="1">
      <alignment horizontal="center" vertical="center"/>
    </xf>
    <xf numFmtId="1" fontId="49" fillId="7" borderId="1" xfId="0" applyNumberFormat="1" applyFont="1" applyFill="1" applyBorder="1" applyAlignment="1">
      <alignment horizontal="center" vertical="center" wrapText="1"/>
    </xf>
    <xf numFmtId="2" fontId="49" fillId="7" borderId="1" xfId="0" applyNumberFormat="1" applyFont="1" applyFill="1" applyBorder="1" applyAlignment="1">
      <alignment horizontal="center" vertical="center"/>
    </xf>
    <xf numFmtId="1" fontId="50" fillId="7" borderId="10" xfId="0" applyNumberFormat="1" applyFont="1" applyFill="1" applyBorder="1" applyProtection="1">
      <protection locked="0"/>
    </xf>
    <xf numFmtId="2" fontId="50" fillId="7" borderId="10" xfId="16" applyNumberFormat="1" applyFont="1" applyFill="1" applyBorder="1" applyAlignment="1">
      <alignment horizontal="center" vertical="center"/>
    </xf>
    <xf numFmtId="165" fontId="50" fillId="7" borderId="10" xfId="16" applyFont="1" applyFill="1" applyBorder="1" applyAlignment="1">
      <alignment horizontal="right" vertical="center"/>
    </xf>
    <xf numFmtId="172" fontId="50" fillId="7" borderId="10" xfId="0" applyNumberFormat="1" applyFont="1" applyFill="1" applyBorder="1" applyAlignment="1">
      <alignment horizontal="center" vertical="center" wrapText="1"/>
    </xf>
    <xf numFmtId="1" fontId="50" fillId="7" borderId="1" xfId="0" applyNumberFormat="1" applyFont="1" applyFill="1" applyBorder="1" applyAlignment="1" applyProtection="1">
      <alignment horizontal="center" vertical="center"/>
      <protection locked="0"/>
    </xf>
    <xf numFmtId="2" fontId="50" fillId="7" borderId="1" xfId="16" applyNumberFormat="1" applyFont="1" applyFill="1" applyBorder="1" applyAlignment="1">
      <alignment horizontal="center" vertical="center"/>
    </xf>
    <xf numFmtId="165" fontId="50" fillId="7" borderId="1" xfId="16" applyFont="1" applyFill="1" applyBorder="1" applyAlignment="1">
      <alignment horizontal="right" vertical="center"/>
    </xf>
    <xf numFmtId="172" fontId="50" fillId="7" borderId="1" xfId="0" applyNumberFormat="1" applyFont="1" applyFill="1" applyBorder="1" applyAlignment="1">
      <alignment horizontal="center" vertical="center" wrapText="1"/>
    </xf>
    <xf numFmtId="165" fontId="50" fillId="7" borderId="1" xfId="0" applyNumberFormat="1" applyFont="1" applyFill="1" applyBorder="1" applyAlignment="1">
      <alignment horizontal="center" vertical="center" wrapText="1"/>
    </xf>
    <xf numFmtId="1" fontId="50" fillId="7" borderId="1" xfId="16" applyNumberFormat="1" applyFont="1" applyFill="1" applyBorder="1" applyAlignment="1">
      <alignment horizontal="right" vertical="center"/>
    </xf>
    <xf numFmtId="165" fontId="50" fillId="7" borderId="1" xfId="0" applyNumberFormat="1" applyFont="1" applyFill="1" applyBorder="1" applyAlignment="1">
      <alignment vertical="center" wrapText="1"/>
    </xf>
    <xf numFmtId="1" fontId="50" fillId="7" borderId="1" xfId="16" applyNumberFormat="1" applyFont="1" applyFill="1" applyBorder="1" applyAlignment="1">
      <alignment horizontal="center" vertical="center"/>
    </xf>
    <xf numFmtId="1" fontId="50" fillId="7" borderId="1" xfId="0" applyNumberFormat="1" applyFont="1" applyFill="1" applyBorder="1" applyProtection="1">
      <protection locked="0"/>
    </xf>
    <xf numFmtId="3" fontId="57" fillId="7" borderId="0" xfId="0" applyNumberFormat="1" applyFont="1" applyFill="1" applyAlignment="1" applyProtection="1">
      <alignment horizontal="center" vertical="center"/>
      <protection locked="0"/>
    </xf>
    <xf numFmtId="1" fontId="50" fillId="7" borderId="0" xfId="16" applyNumberFormat="1" applyFont="1" applyFill="1" applyBorder="1" applyAlignment="1">
      <alignment horizontal="center" vertical="center"/>
    </xf>
    <xf numFmtId="2" fontId="50" fillId="7" borderId="0" xfId="16" applyNumberFormat="1" applyFont="1" applyFill="1" applyBorder="1" applyAlignment="1">
      <alignment horizontal="center" vertical="center"/>
    </xf>
    <xf numFmtId="165" fontId="50" fillId="7" borderId="0" xfId="16" applyFont="1" applyFill="1" applyBorder="1" applyAlignment="1">
      <alignment horizontal="right" vertical="center"/>
    </xf>
    <xf numFmtId="172" fontId="50" fillId="7" borderId="0" xfId="0" applyNumberFormat="1" applyFont="1" applyFill="1" applyAlignment="1">
      <alignment horizontal="center" vertical="center" wrapText="1"/>
    </xf>
    <xf numFmtId="165" fontId="50" fillId="7" borderId="0" xfId="0" applyNumberFormat="1" applyFont="1" applyFill="1" applyAlignment="1">
      <alignment horizontal="center" vertical="center" wrapText="1"/>
    </xf>
    <xf numFmtId="1" fontId="50" fillId="7" borderId="0" xfId="0" applyNumberFormat="1" applyFont="1" applyFill="1" applyAlignment="1" applyProtection="1">
      <alignment vertical="center"/>
      <protection locked="0"/>
    </xf>
    <xf numFmtId="1" fontId="49" fillId="7" borderId="1" xfId="0" applyNumberFormat="1" applyFont="1" applyFill="1" applyBorder="1" applyAlignment="1" applyProtection="1">
      <alignment horizontal="center" vertical="center"/>
      <protection locked="0"/>
    </xf>
    <xf numFmtId="1" fontId="50" fillId="7" borderId="0" xfId="0" applyNumberFormat="1" applyFont="1" applyFill="1" applyAlignment="1" applyProtection="1">
      <alignment horizontal="center" vertical="center"/>
      <protection locked="0"/>
    </xf>
    <xf numFmtId="165" fontId="50" fillId="7" borderId="2" xfId="16" applyFont="1" applyFill="1" applyBorder="1" applyAlignment="1">
      <alignment horizontal="right" vertical="center"/>
    </xf>
    <xf numFmtId="170" fontId="57" fillId="7" borderId="0" xfId="0" applyNumberFormat="1" applyFont="1" applyFill="1" applyAlignment="1" applyProtection="1">
      <alignment horizontal="center"/>
      <protection locked="0"/>
    </xf>
    <xf numFmtId="1" fontId="50" fillId="7" borderId="0" xfId="16" applyNumberFormat="1" applyFont="1" applyFill="1" applyBorder="1" applyAlignment="1">
      <alignment horizontal="right" vertical="center"/>
    </xf>
    <xf numFmtId="165" fontId="50" fillId="7" borderId="0" xfId="0" applyNumberFormat="1" applyFont="1" applyFill="1" applyAlignment="1">
      <alignment vertical="center" wrapText="1"/>
    </xf>
    <xf numFmtId="170" fontId="31" fillId="7" borderId="102" xfId="0" applyNumberFormat="1" applyFont="1" applyFill="1" applyBorder="1" applyAlignment="1">
      <alignment horizontal="left" vertical="center"/>
    </xf>
    <xf numFmtId="170" fontId="31" fillId="7" borderId="103" xfId="0" applyNumberFormat="1" applyFont="1" applyFill="1" applyBorder="1" applyAlignment="1">
      <alignment horizontal="left"/>
    </xf>
    <xf numFmtId="171" fontId="50" fillId="7" borderId="114" xfId="0" applyNumberFormat="1" applyFont="1" applyFill="1" applyBorder="1" applyAlignment="1">
      <alignment vertical="center"/>
    </xf>
    <xf numFmtId="170" fontId="31" fillId="7" borderId="113" xfId="0" applyNumberFormat="1" applyFont="1" applyFill="1" applyBorder="1" applyAlignment="1">
      <alignment horizontal="left"/>
    </xf>
    <xf numFmtId="171" fontId="50" fillId="7" borderId="124" xfId="0" applyNumberFormat="1" applyFont="1" applyFill="1" applyBorder="1" applyAlignment="1">
      <alignment vertical="center"/>
    </xf>
    <xf numFmtId="170" fontId="57" fillId="7" borderId="98" xfId="0" applyNumberFormat="1" applyFont="1" applyFill="1" applyBorder="1" applyAlignment="1" applyProtection="1">
      <alignment horizontal="center"/>
      <protection locked="0"/>
    </xf>
    <xf numFmtId="165" fontId="50" fillId="7" borderId="99" xfId="0" applyNumberFormat="1" applyFont="1" applyFill="1" applyBorder="1" applyAlignment="1">
      <alignment vertical="center" wrapText="1"/>
    </xf>
    <xf numFmtId="170" fontId="57" fillId="7" borderId="94" xfId="0" applyNumberFormat="1" applyFont="1" applyFill="1" applyBorder="1" applyAlignment="1" applyProtection="1">
      <alignment horizontal="center"/>
      <protection locked="0"/>
    </xf>
    <xf numFmtId="165" fontId="50" fillId="7" borderId="95" xfId="0" applyNumberFormat="1" applyFont="1" applyFill="1" applyBorder="1" applyAlignment="1">
      <alignment vertical="center" wrapText="1"/>
    </xf>
    <xf numFmtId="170" fontId="57" fillId="7" borderId="139" xfId="0" applyNumberFormat="1" applyFont="1" applyFill="1" applyBorder="1" applyAlignment="1" applyProtection="1">
      <alignment horizontal="center"/>
      <protection locked="0"/>
    </xf>
    <xf numFmtId="1" fontId="50" fillId="7" borderId="51" xfId="16" applyNumberFormat="1" applyFont="1" applyFill="1" applyBorder="1" applyAlignment="1">
      <alignment horizontal="right" vertical="center"/>
    </xf>
    <xf numFmtId="2" fontId="50" fillId="7" borderId="51" xfId="16" applyNumberFormat="1" applyFont="1" applyFill="1" applyBorder="1" applyAlignment="1">
      <alignment horizontal="center" vertical="center"/>
    </xf>
    <xf numFmtId="165" fontId="50" fillId="7" borderId="122" xfId="16" applyFont="1" applyFill="1" applyBorder="1" applyAlignment="1">
      <alignment horizontal="right" vertical="center"/>
    </xf>
    <xf numFmtId="172" fontId="50" fillId="7" borderId="51" xfId="0" applyNumberFormat="1" applyFont="1" applyFill="1" applyBorder="1" applyAlignment="1">
      <alignment horizontal="center" vertical="center" wrapText="1"/>
    </xf>
    <xf numFmtId="165" fontId="50" fillId="7" borderId="101" xfId="0" applyNumberFormat="1" applyFont="1" applyFill="1" applyBorder="1" applyAlignment="1">
      <alignment vertical="center" wrapText="1"/>
    </xf>
    <xf numFmtId="172" fontId="49" fillId="7" borderId="89" xfId="0" applyNumberFormat="1" applyFont="1" applyFill="1" applyBorder="1" applyAlignment="1">
      <alignment horizontal="center" vertical="center" wrapText="1"/>
    </xf>
    <xf numFmtId="165" fontId="49" fillId="7" borderId="91" xfId="0" applyNumberFormat="1" applyFont="1" applyFill="1" applyBorder="1" applyAlignment="1">
      <alignment vertical="center" wrapText="1"/>
    </xf>
    <xf numFmtId="171" fontId="50" fillId="7" borderId="114" xfId="0" applyNumberFormat="1" applyFont="1" applyFill="1" applyBorder="1"/>
    <xf numFmtId="171" fontId="50" fillId="7" borderId="114" xfId="0" applyNumberFormat="1" applyFont="1" applyFill="1" applyBorder="1" applyAlignment="1">
      <alignment horizontal="center"/>
    </xf>
    <xf numFmtId="171" fontId="31" fillId="7" borderId="94" xfId="0" applyNumberFormat="1" applyFont="1" applyFill="1" applyBorder="1" applyAlignment="1">
      <alignment horizontal="center" vertical="center" wrapText="1"/>
    </xf>
    <xf numFmtId="3" fontId="57" fillId="7" borderId="94" xfId="0" applyNumberFormat="1" applyFont="1" applyFill="1" applyBorder="1" applyAlignment="1" applyProtection="1">
      <alignment horizontal="center" vertical="center"/>
      <protection locked="0"/>
    </xf>
    <xf numFmtId="165" fontId="50" fillId="7" borderId="95" xfId="0" applyNumberFormat="1" applyFont="1" applyFill="1" applyBorder="1" applyAlignment="1">
      <alignment horizontal="center" vertical="center" wrapText="1"/>
    </xf>
    <xf numFmtId="3" fontId="57" fillId="7" borderId="61" xfId="0" applyNumberFormat="1" applyFont="1" applyFill="1" applyBorder="1" applyAlignment="1" applyProtection="1">
      <alignment horizontal="center" vertical="center"/>
      <protection locked="0"/>
    </xf>
    <xf numFmtId="1" fontId="50" fillId="7" borderId="36" xfId="16" applyNumberFormat="1" applyFont="1" applyFill="1" applyBorder="1" applyAlignment="1">
      <alignment horizontal="center" vertical="center"/>
    </xf>
    <xf numFmtId="2" fontId="50" fillId="7" borderId="36" xfId="16" applyNumberFormat="1" applyFont="1" applyFill="1" applyBorder="1" applyAlignment="1">
      <alignment horizontal="center" vertical="center"/>
    </xf>
    <xf numFmtId="165" fontId="50" fillId="7" borderId="36" xfId="16" applyFont="1" applyFill="1" applyBorder="1" applyAlignment="1">
      <alignment horizontal="right" vertical="center"/>
    </xf>
    <xf numFmtId="172" fontId="49" fillId="7" borderId="51" xfId="0" applyNumberFormat="1" applyFont="1" applyFill="1" applyBorder="1" applyAlignment="1">
      <alignment horizontal="center" vertical="center" wrapText="1"/>
    </xf>
    <xf numFmtId="165" fontId="49" fillId="7" borderId="101" xfId="0" applyNumberFormat="1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/>
    </xf>
    <xf numFmtId="0" fontId="5" fillId="0" borderId="0" xfId="0" applyFont="1" applyAlignment="1">
      <alignment horizontal="center"/>
    </xf>
    <xf numFmtId="171" fontId="26" fillId="9" borderId="77" xfId="0" applyNumberFormat="1" applyFont="1" applyFill="1" applyBorder="1" applyAlignment="1">
      <alignment horizontal="center" vertical="center" wrapText="1"/>
    </xf>
    <xf numFmtId="49" fontId="27" fillId="7" borderId="94" xfId="0" applyNumberFormat="1" applyFont="1" applyFill="1" applyBorder="1" applyAlignment="1" applyProtection="1">
      <alignment horizontal="center"/>
      <protection locked="0"/>
    </xf>
    <xf numFmtId="165" fontId="26" fillId="7" borderId="95" xfId="0" applyNumberFormat="1" applyFont="1" applyFill="1" applyBorder="1" applyAlignment="1">
      <alignment vertical="center" wrapText="1"/>
    </xf>
    <xf numFmtId="165" fontId="29" fillId="7" borderId="95" xfId="0" applyNumberFormat="1" applyFont="1" applyFill="1" applyBorder="1" applyAlignment="1">
      <alignment vertical="center" wrapText="1"/>
    </xf>
    <xf numFmtId="49" fontId="28" fillId="7" borderId="66" xfId="0" applyNumberFormat="1" applyFont="1" applyFill="1" applyBorder="1" applyAlignment="1" applyProtection="1">
      <alignment horizontal="center"/>
      <protection locked="0"/>
    </xf>
    <xf numFmtId="172" fontId="29" fillId="7" borderId="0" xfId="0" applyNumberFormat="1" applyFont="1" applyFill="1" applyAlignment="1">
      <alignment horizontal="center" vertical="center" wrapText="1"/>
    </xf>
    <xf numFmtId="165" fontId="29" fillId="7" borderId="43" xfId="0" applyNumberFormat="1" applyFont="1" applyFill="1" applyBorder="1" applyAlignment="1">
      <alignment vertical="center" wrapText="1"/>
    </xf>
    <xf numFmtId="171" fontId="28" fillId="7" borderId="94" xfId="0" applyNumberFormat="1" applyFont="1" applyFill="1" applyBorder="1" applyAlignment="1">
      <alignment horizontal="center" vertical="center" wrapText="1"/>
    </xf>
    <xf numFmtId="3" fontId="27" fillId="7" borderId="94" xfId="0" applyNumberFormat="1" applyFont="1" applyFill="1" applyBorder="1" applyAlignment="1" applyProtection="1">
      <alignment horizontal="center" vertical="center"/>
      <protection locked="0"/>
    </xf>
    <xf numFmtId="165" fontId="26" fillId="7" borderId="95" xfId="0" applyNumberFormat="1" applyFont="1" applyFill="1" applyBorder="1" applyAlignment="1">
      <alignment horizontal="center" vertical="center" wrapText="1"/>
    </xf>
    <xf numFmtId="165" fontId="29" fillId="7" borderId="95" xfId="0" applyNumberFormat="1" applyFont="1" applyFill="1" applyBorder="1" applyAlignment="1">
      <alignment horizontal="center" vertical="center" wrapText="1"/>
    </xf>
    <xf numFmtId="1" fontId="26" fillId="7" borderId="94" xfId="0" applyNumberFormat="1" applyFont="1" applyFill="1" applyBorder="1" applyAlignment="1" applyProtection="1">
      <alignment horizontal="center" vertical="center"/>
      <protection locked="0"/>
    </xf>
    <xf numFmtId="1" fontId="29" fillId="7" borderId="95" xfId="0" applyNumberFormat="1" applyFont="1" applyFill="1" applyBorder="1" applyAlignment="1" applyProtection="1">
      <alignment vertical="center"/>
      <protection locked="0"/>
    </xf>
    <xf numFmtId="0" fontId="0" fillId="0" borderId="66" xfId="0" applyBorder="1" applyAlignment="1">
      <alignment horizontal="center" vertical="center"/>
    </xf>
    <xf numFmtId="0" fontId="0" fillId="0" borderId="43" xfId="0" applyBorder="1"/>
    <xf numFmtId="171" fontId="15" fillId="7" borderId="116" xfId="0" applyNumberFormat="1" applyFont="1" applyFill="1" applyBorder="1" applyAlignment="1">
      <alignment horizontal="center" vertical="center"/>
    </xf>
    <xf numFmtId="171" fontId="26" fillId="9" borderId="103" xfId="0" applyNumberFormat="1" applyFont="1" applyFill="1" applyBorder="1" applyAlignment="1">
      <alignment horizontal="center" vertical="center"/>
    </xf>
    <xf numFmtId="0" fontId="9" fillId="5" borderId="105" xfId="17" applyFont="1" applyFill="1" applyBorder="1" applyAlignment="1">
      <alignment horizontal="center" vertical="center" wrapText="1"/>
    </xf>
    <xf numFmtId="165" fontId="30" fillId="5" borderId="114" xfId="16" applyFont="1" applyFill="1" applyBorder="1" applyAlignment="1">
      <alignment horizontal="center" vertical="center"/>
    </xf>
    <xf numFmtId="0" fontId="9" fillId="5" borderId="85" xfId="17" applyFont="1" applyFill="1" applyBorder="1" applyAlignment="1">
      <alignment horizontal="center" vertical="center" wrapText="1"/>
    </xf>
    <xf numFmtId="171" fontId="9" fillId="5" borderId="86" xfId="17" applyNumberFormat="1" applyFont="1" applyFill="1" applyBorder="1" applyAlignment="1">
      <alignment horizontal="center" vertical="center"/>
    </xf>
    <xf numFmtId="2" fontId="9" fillId="5" borderId="86" xfId="17" applyNumberFormat="1" applyFont="1" applyFill="1" applyBorder="1" applyAlignment="1">
      <alignment horizontal="center" vertical="center" wrapText="1"/>
    </xf>
    <xf numFmtId="0" fontId="9" fillId="5" borderId="86" xfId="17" applyFont="1" applyFill="1" applyBorder="1" applyAlignment="1">
      <alignment horizontal="center" vertical="center" wrapText="1"/>
    </xf>
    <xf numFmtId="2" fontId="9" fillId="5" borderId="133" xfId="17" applyNumberFormat="1" applyFont="1" applyFill="1" applyBorder="1" applyAlignment="1">
      <alignment horizontal="center" vertical="center" wrapText="1"/>
    </xf>
    <xf numFmtId="165" fontId="30" fillId="5" borderId="109" xfId="16" applyFont="1" applyFill="1" applyBorder="1" applyAlignment="1">
      <alignment horizontal="center" vertical="center"/>
    </xf>
    <xf numFmtId="165" fontId="30" fillId="5" borderId="135" xfId="16" applyFont="1" applyFill="1" applyBorder="1" applyAlignment="1">
      <alignment horizontal="center" vertical="center"/>
    </xf>
    <xf numFmtId="171" fontId="15" fillId="7" borderId="116" xfId="17" applyNumberFormat="1" applyFont="1" applyFill="1" applyBorder="1" applyAlignment="1">
      <alignment vertical="center"/>
    </xf>
    <xf numFmtId="171" fontId="9" fillId="9" borderId="102" xfId="17" applyNumberFormat="1" applyFont="1" applyFill="1" applyBorder="1" applyAlignment="1">
      <alignment horizontal="centerContinuous" vertical="center"/>
    </xf>
    <xf numFmtId="171" fontId="9" fillId="9" borderId="103" xfId="17" applyNumberFormat="1" applyFont="1" applyFill="1" applyBorder="1" applyAlignment="1">
      <alignment horizontal="center" vertical="center"/>
    </xf>
    <xf numFmtId="171" fontId="9" fillId="7" borderId="71" xfId="20" applyNumberFormat="1" applyFont="1" applyFill="1" applyBorder="1" applyAlignment="1">
      <alignment horizontal="left" vertical="center"/>
    </xf>
    <xf numFmtId="171" fontId="34" fillId="5" borderId="82" xfId="21" applyNumberFormat="1" applyFont="1" applyFill="1" applyBorder="1" applyAlignment="1" applyProtection="1">
      <alignment horizontal="left" vertical="center"/>
      <protection locked="0"/>
    </xf>
    <xf numFmtId="0" fontId="0" fillId="0" borderId="66" xfId="0" applyBorder="1" applyAlignment="1">
      <alignment horizontal="center"/>
    </xf>
    <xf numFmtId="170" fontId="0" fillId="0" borderId="0" xfId="0" applyNumberFormat="1" applyAlignment="1">
      <alignment horizontal="center" vertical="center"/>
    </xf>
    <xf numFmtId="170" fontId="0" fillId="0" borderId="43" xfId="0" applyNumberFormat="1" applyBorder="1" applyAlignment="1">
      <alignment horizontal="center" vertical="center"/>
    </xf>
    <xf numFmtId="0" fontId="0" fillId="0" borderId="66" xfId="0" applyBorder="1"/>
    <xf numFmtId="167" fontId="0" fillId="0" borderId="0" xfId="0" applyNumberFormat="1" applyAlignment="1">
      <alignment horizontal="center" vertical="center"/>
    </xf>
    <xf numFmtId="167" fontId="0" fillId="0" borderId="43" xfId="0" applyNumberFormat="1" applyBorder="1" applyAlignment="1">
      <alignment horizontal="center" vertical="center"/>
    </xf>
    <xf numFmtId="170" fontId="0" fillId="0" borderId="0" xfId="0" applyNumberFormat="1"/>
    <xf numFmtId="170" fontId="0" fillId="0" borderId="43" xfId="0" applyNumberFormat="1" applyBorder="1"/>
    <xf numFmtId="171" fontId="28" fillId="7" borderId="92" xfId="0" applyNumberFormat="1" applyFont="1" applyFill="1" applyBorder="1" applyAlignment="1">
      <alignment horizontal="left" vertical="center"/>
    </xf>
    <xf numFmtId="171" fontId="28" fillId="7" borderId="94" xfId="0" applyNumberFormat="1" applyFont="1" applyFill="1" applyBorder="1" applyAlignment="1">
      <alignment horizontal="left" vertical="center"/>
    </xf>
    <xf numFmtId="49" fontId="28" fillId="7" borderId="139" xfId="0" applyNumberFormat="1" applyFont="1" applyFill="1" applyBorder="1" applyAlignment="1">
      <alignment horizontal="left"/>
    </xf>
    <xf numFmtId="49" fontId="27" fillId="7" borderId="94" xfId="0" applyNumberFormat="1" applyFont="1" applyFill="1" applyBorder="1" applyAlignment="1" applyProtection="1">
      <alignment horizontal="center" vertical="center"/>
      <protection locked="0"/>
    </xf>
    <xf numFmtId="49" fontId="27" fillId="7" borderId="96" xfId="0" applyNumberFormat="1" applyFont="1" applyFill="1" applyBorder="1" applyAlignment="1" applyProtection="1">
      <alignment horizontal="center" vertical="center"/>
      <protection locked="0"/>
    </xf>
    <xf numFmtId="1" fontId="26" fillId="7" borderId="8" xfId="16" applyNumberFormat="1" applyFont="1" applyFill="1" applyBorder="1" applyAlignment="1">
      <alignment horizontal="center" vertical="center"/>
    </xf>
    <xf numFmtId="2" fontId="26" fillId="7" borderId="8" xfId="16" applyNumberFormat="1" applyFont="1" applyFill="1" applyBorder="1" applyAlignment="1">
      <alignment horizontal="center" vertical="center"/>
    </xf>
    <xf numFmtId="172" fontId="26" fillId="7" borderId="8" xfId="0" applyNumberFormat="1" applyFont="1" applyFill="1" applyBorder="1" applyAlignment="1">
      <alignment horizontal="center" vertical="center" wrapText="1"/>
    </xf>
    <xf numFmtId="165" fontId="26" fillId="7" borderId="97" xfId="0" applyNumberFormat="1" applyFont="1" applyFill="1" applyBorder="1" applyAlignment="1">
      <alignment vertical="center" wrapText="1"/>
    </xf>
    <xf numFmtId="2" fontId="29" fillId="7" borderId="90" xfId="16" applyNumberFormat="1" applyFont="1" applyFill="1" applyBorder="1" applyAlignment="1">
      <alignment horizontal="center" vertical="center"/>
    </xf>
    <xf numFmtId="0" fontId="29" fillId="7" borderId="90" xfId="0" applyFont="1" applyFill="1" applyBorder="1" applyAlignment="1">
      <alignment horizontal="center" vertical="center" wrapText="1"/>
    </xf>
    <xf numFmtId="165" fontId="29" fillId="7" borderId="91" xfId="0" applyNumberFormat="1" applyFont="1" applyFill="1" applyBorder="1" applyAlignment="1">
      <alignment vertical="center" wrapText="1"/>
    </xf>
    <xf numFmtId="171" fontId="40" fillId="7" borderId="102" xfId="19" applyNumberFormat="1" applyFont="1" applyFill="1" applyBorder="1" applyAlignment="1" applyProtection="1">
      <alignment vertical="center"/>
      <protection locked="0"/>
    </xf>
    <xf numFmtId="171" fontId="9" fillId="7" borderId="69" xfId="0" applyNumberFormat="1" applyFont="1" applyFill="1" applyBorder="1" applyAlignment="1">
      <alignment horizontal="left" vertical="center"/>
    </xf>
    <xf numFmtId="0" fontId="15" fillId="7" borderId="69" xfId="0" applyFont="1" applyFill="1" applyBorder="1" applyAlignment="1">
      <alignment horizontal="left" vertical="center"/>
    </xf>
    <xf numFmtId="3" fontId="37" fillId="5" borderId="143" xfId="16" applyNumberFormat="1" applyFont="1" applyFill="1" applyBorder="1" applyAlignment="1" applyProtection="1">
      <alignment horizontal="center" vertical="center"/>
      <protection locked="0"/>
    </xf>
    <xf numFmtId="171" fontId="37" fillId="5" borderId="82" xfId="21" applyNumberFormat="1" applyFont="1" applyFill="1" applyBorder="1" applyAlignment="1" applyProtection="1">
      <alignment vertical="center"/>
      <protection locked="0"/>
    </xf>
    <xf numFmtId="171" fontId="15" fillId="7" borderId="69" xfId="0" applyNumberFormat="1" applyFont="1" applyFill="1" applyBorder="1" applyAlignment="1">
      <alignment horizontal="center" vertical="center"/>
    </xf>
    <xf numFmtId="165" fontId="39" fillId="5" borderId="77" xfId="16" applyFont="1" applyFill="1" applyBorder="1" applyAlignment="1">
      <alignment horizontal="center" vertical="center"/>
    </xf>
    <xf numFmtId="171" fontId="32" fillId="7" borderId="103" xfId="19" applyNumberFormat="1" applyFont="1" applyFill="1" applyBorder="1" applyAlignment="1" applyProtection="1">
      <alignment vertical="center"/>
      <protection locked="0"/>
    </xf>
    <xf numFmtId="171" fontId="32" fillId="7" borderId="113" xfId="19" applyNumberFormat="1" applyFont="1" applyFill="1" applyBorder="1" applyAlignment="1" applyProtection="1">
      <alignment vertical="center"/>
      <protection locked="0"/>
    </xf>
    <xf numFmtId="171" fontId="26" fillId="7" borderId="114" xfId="17" applyNumberFormat="1" applyFont="1" applyFill="1" applyBorder="1" applyAlignment="1">
      <alignment vertical="center"/>
    </xf>
    <xf numFmtId="171" fontId="26" fillId="7" borderId="124" xfId="17" applyNumberFormat="1" applyFont="1" applyFill="1" applyBorder="1" applyAlignment="1">
      <alignment vertical="center"/>
    </xf>
    <xf numFmtId="171" fontId="32" fillId="7" borderId="102" xfId="19" applyNumberFormat="1" applyFont="1" applyFill="1" applyBorder="1" applyAlignment="1" applyProtection="1">
      <alignment vertical="center"/>
      <protection locked="0"/>
    </xf>
    <xf numFmtId="171" fontId="9" fillId="9" borderId="103" xfId="17" applyNumberFormat="1" applyFont="1" applyFill="1" applyBorder="1" applyAlignment="1">
      <alignment horizontal="centerContinuous" vertical="center"/>
    </xf>
    <xf numFmtId="3" fontId="9" fillId="0" borderId="103" xfId="18" applyNumberFormat="1" applyFont="1" applyFill="1" applyBorder="1" applyAlignment="1">
      <alignment vertical="center"/>
    </xf>
    <xf numFmtId="3" fontId="9" fillId="7" borderId="103" xfId="18" applyNumberFormat="1" applyFont="1" applyFill="1" applyBorder="1" applyAlignment="1">
      <alignment vertical="center"/>
    </xf>
    <xf numFmtId="172" fontId="9" fillId="7" borderId="55" xfId="18" applyNumberFormat="1" applyFont="1" applyFill="1" applyBorder="1" applyAlignment="1">
      <alignment horizontal="center" vertical="center"/>
    </xf>
    <xf numFmtId="171" fontId="9" fillId="7" borderId="62" xfId="17" applyNumberFormat="1" applyFont="1" applyFill="1" applyBorder="1" applyAlignment="1">
      <alignment horizontal="center" vertical="center"/>
    </xf>
    <xf numFmtId="165" fontId="9" fillId="7" borderId="117" xfId="18" applyFont="1" applyFill="1" applyBorder="1" applyAlignment="1">
      <alignment horizontal="right" vertical="center"/>
    </xf>
    <xf numFmtId="173" fontId="15" fillId="7" borderId="118" xfId="18" applyNumberFormat="1" applyFont="1" applyFill="1" applyBorder="1" applyAlignment="1">
      <alignment horizontal="center" vertical="center"/>
    </xf>
    <xf numFmtId="165" fontId="15" fillId="7" borderId="118" xfId="18" applyFont="1" applyFill="1" applyBorder="1" applyAlignment="1">
      <alignment horizontal="right" vertical="center"/>
    </xf>
    <xf numFmtId="165" fontId="15" fillId="7" borderId="118" xfId="18" applyFont="1" applyFill="1" applyBorder="1" applyAlignment="1">
      <alignment horizontal="center" vertical="center"/>
    </xf>
    <xf numFmtId="170" fontId="5" fillId="11" borderId="62" xfId="0" applyNumberFormat="1" applyFont="1" applyFill="1" applyBorder="1" applyAlignment="1">
      <alignment horizontal="center" vertical="center"/>
    </xf>
    <xf numFmtId="170" fontId="5" fillId="11" borderId="63" xfId="0" applyNumberFormat="1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/>
    </xf>
    <xf numFmtId="0" fontId="5" fillId="0" borderId="66" xfId="0" applyFont="1" applyBorder="1"/>
    <xf numFmtId="0" fontId="5" fillId="0" borderId="0" xfId="0" applyFont="1"/>
    <xf numFmtId="2" fontId="29" fillId="7" borderId="51" xfId="16" applyNumberFormat="1" applyFont="1" applyFill="1" applyBorder="1" applyAlignment="1">
      <alignment horizontal="center" vertical="center"/>
    </xf>
    <xf numFmtId="49" fontId="28" fillId="7" borderId="0" xfId="0" applyNumberFormat="1" applyFont="1" applyFill="1" applyAlignment="1" applyProtection="1">
      <alignment horizontal="center"/>
      <protection locked="0"/>
    </xf>
    <xf numFmtId="173" fontId="35" fillId="7" borderId="76" xfId="18" applyNumberFormat="1" applyFont="1" applyFill="1" applyBorder="1" applyAlignment="1">
      <alignment horizontal="center" vertical="center"/>
    </xf>
    <xf numFmtId="173" fontId="35" fillId="7" borderId="114" xfId="18" applyNumberFormat="1" applyFont="1" applyFill="1" applyBorder="1" applyAlignment="1">
      <alignment horizontal="center" vertical="center"/>
    </xf>
    <xf numFmtId="0" fontId="57" fillId="0" borderId="94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49" fontId="57" fillId="0" borderId="1" xfId="0" applyNumberFormat="1" applyFont="1" applyBorder="1" applyAlignment="1">
      <alignment vertical="center" wrapText="1"/>
    </xf>
    <xf numFmtId="49" fontId="57" fillId="0" borderId="1" xfId="0" applyNumberFormat="1" applyFont="1" applyBorder="1" applyAlignment="1">
      <alignment horizontal="center" vertical="center"/>
    </xf>
    <xf numFmtId="4" fontId="57" fillId="0" borderId="1" xfId="0" applyNumberFormat="1" applyFont="1" applyBorder="1" applyAlignment="1">
      <alignment horizontal="center" vertical="center"/>
    </xf>
    <xf numFmtId="49" fontId="57" fillId="0" borderId="1" xfId="0" applyNumberFormat="1" applyFont="1" applyBorder="1" applyAlignment="1">
      <alignment horizontal="center" vertical="center" wrapText="1"/>
    </xf>
    <xf numFmtId="0" fontId="31" fillId="0" borderId="94" xfId="0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right" vertical="center" wrapText="1"/>
    </xf>
    <xf numFmtId="49" fontId="31" fillId="0" borderId="1" xfId="0" applyNumberFormat="1" applyFont="1" applyBorder="1" applyAlignment="1">
      <alignment horizontal="center" vertical="center"/>
    </xf>
    <xf numFmtId="4" fontId="31" fillId="0" borderId="1" xfId="0" applyNumberFormat="1" applyFont="1" applyBorder="1" applyAlignment="1">
      <alignment horizontal="center" vertical="center"/>
    </xf>
    <xf numFmtId="0" fontId="31" fillId="0" borderId="96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49" fontId="31" fillId="0" borderId="8" xfId="0" applyNumberFormat="1" applyFont="1" applyBorder="1" applyAlignment="1">
      <alignment horizontal="right" vertical="center" wrapText="1"/>
    </xf>
    <xf numFmtId="49" fontId="31" fillId="0" borderId="8" xfId="0" applyNumberFormat="1" applyFont="1" applyBorder="1" applyAlignment="1">
      <alignment horizontal="center" vertical="center"/>
    </xf>
    <xf numFmtId="1" fontId="29" fillId="7" borderId="0" xfId="0" applyNumberFormat="1" applyFont="1" applyFill="1" applyProtection="1">
      <protection locked="0"/>
    </xf>
    <xf numFmtId="1" fontId="31" fillId="0" borderId="0" xfId="0" applyNumberFormat="1" applyFont="1" applyAlignment="1">
      <alignment horizontal="center" vertical="center"/>
    </xf>
    <xf numFmtId="2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1" fontId="49" fillId="7" borderId="0" xfId="16" applyNumberFormat="1" applyFont="1" applyFill="1" applyBorder="1" applyAlignment="1">
      <alignment horizontal="center" vertical="center"/>
    </xf>
    <xf numFmtId="2" fontId="49" fillId="7" borderId="0" xfId="16" applyNumberFormat="1" applyFont="1" applyFill="1" applyBorder="1" applyAlignment="1">
      <alignment horizontal="center" vertical="center"/>
    </xf>
    <xf numFmtId="172" fontId="49" fillId="7" borderId="0" xfId="0" applyNumberFormat="1" applyFont="1" applyFill="1" applyAlignment="1">
      <alignment horizontal="center" vertical="center" wrapText="1"/>
    </xf>
    <xf numFmtId="1" fontId="7" fillId="7" borderId="0" xfId="16" applyNumberFormat="1" applyFont="1" applyFill="1" applyBorder="1" applyAlignment="1">
      <alignment horizontal="center" vertical="center"/>
    </xf>
    <xf numFmtId="2" fontId="7" fillId="7" borderId="0" xfId="16" applyNumberFormat="1" applyFont="1" applyFill="1" applyBorder="1" applyAlignment="1">
      <alignment horizontal="center" vertical="center"/>
    </xf>
    <xf numFmtId="172" fontId="7" fillId="7" borderId="0" xfId="0" applyNumberFormat="1" applyFont="1" applyFill="1" applyAlignment="1">
      <alignment horizontal="center" vertical="center" wrapText="1"/>
    </xf>
    <xf numFmtId="0" fontId="57" fillId="0" borderId="51" xfId="0" applyFont="1" applyBorder="1" applyAlignment="1">
      <alignment horizontal="center"/>
    </xf>
    <xf numFmtId="0" fontId="31" fillId="0" borderId="101" xfId="0" applyFont="1" applyBorder="1" applyAlignment="1">
      <alignment horizontal="center" vertical="center"/>
    </xf>
    <xf numFmtId="172" fontId="9" fillId="7" borderId="107" xfId="18" applyNumberFormat="1" applyFont="1" applyFill="1" applyBorder="1" applyAlignment="1">
      <alignment horizontal="center" vertical="center"/>
    </xf>
    <xf numFmtId="171" fontId="9" fillId="7" borderId="108" xfId="17" applyNumberFormat="1" applyFont="1" applyFill="1" applyBorder="1" applyAlignment="1">
      <alignment horizontal="center" vertical="center"/>
    </xf>
    <xf numFmtId="165" fontId="9" fillId="7" borderId="109" xfId="18" applyFont="1" applyFill="1" applyBorder="1" applyAlignment="1">
      <alignment horizontal="right" vertical="center"/>
    </xf>
    <xf numFmtId="173" fontId="15" fillId="7" borderId="86" xfId="18" applyNumberFormat="1" applyFont="1" applyFill="1" applyBorder="1" applyAlignment="1">
      <alignment horizontal="center" vertical="center"/>
    </xf>
    <xf numFmtId="165" fontId="15" fillId="7" borderId="86" xfId="18" applyFont="1" applyFill="1" applyBorder="1" applyAlignment="1">
      <alignment horizontal="right" vertical="center"/>
    </xf>
    <xf numFmtId="165" fontId="15" fillId="7" borderId="86" xfId="18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vertical="center"/>
    </xf>
    <xf numFmtId="0" fontId="1" fillId="5" borderId="37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167" fontId="1" fillId="5" borderId="0" xfId="0" applyNumberFormat="1" applyFont="1" applyFill="1" applyAlignment="1">
      <alignment vertical="center"/>
    </xf>
    <xf numFmtId="167" fontId="1" fillId="5" borderId="43" xfId="0" applyNumberFormat="1" applyFont="1" applyFill="1" applyBorder="1" applyAlignment="1">
      <alignment vertical="center"/>
    </xf>
    <xf numFmtId="167" fontId="1" fillId="5" borderId="44" xfId="0" applyNumberFormat="1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1" fillId="0" borderId="0" xfId="0" applyFont="1"/>
    <xf numFmtId="0" fontId="67" fillId="15" borderId="89" xfId="6" applyFont="1" applyFill="1" applyBorder="1" applyAlignment="1">
      <alignment horizontal="center" vertical="center"/>
    </xf>
    <xf numFmtId="0" fontId="67" fillId="15" borderId="90" xfId="6" applyFont="1" applyFill="1" applyBorder="1" applyAlignment="1">
      <alignment horizontal="center" vertical="center"/>
    </xf>
    <xf numFmtId="0" fontId="67" fillId="15" borderId="91" xfId="6" applyFont="1" applyFill="1" applyBorder="1" applyAlignment="1">
      <alignment horizontal="center" vertical="center"/>
    </xf>
    <xf numFmtId="0" fontId="68" fillId="0" borderId="98" xfId="6" applyFont="1" applyBorder="1" applyAlignment="1">
      <alignment horizontal="center" vertical="center"/>
    </xf>
    <xf numFmtId="0" fontId="67" fillId="0" borderId="7" xfId="6" applyFont="1" applyBorder="1" applyAlignment="1">
      <alignment horizontal="left"/>
    </xf>
    <xf numFmtId="4" fontId="67" fillId="0" borderId="99" xfId="6" applyNumberFormat="1" applyFont="1" applyBorder="1" applyAlignment="1">
      <alignment horizontal="center" vertical="center"/>
    </xf>
    <xf numFmtId="0" fontId="68" fillId="0" borderId="94" xfId="6" applyFont="1" applyBorder="1" applyAlignment="1">
      <alignment horizontal="center" vertical="center"/>
    </xf>
    <xf numFmtId="0" fontId="67" fillId="0" borderId="2" xfId="6" applyFont="1" applyBorder="1" applyAlignment="1">
      <alignment horizontal="left"/>
    </xf>
    <xf numFmtId="4" fontId="67" fillId="0" borderId="95" xfId="6" applyNumberFormat="1" applyFont="1" applyBorder="1" applyAlignment="1">
      <alignment horizontal="center" vertical="center"/>
    </xf>
    <xf numFmtId="0" fontId="67" fillId="0" borderId="4" xfId="6" applyFont="1" applyBorder="1" applyAlignment="1">
      <alignment horizontal="left"/>
    </xf>
    <xf numFmtId="0" fontId="69" fillId="0" borderId="145" xfId="6" applyFont="1" applyBorder="1" applyAlignment="1">
      <alignment horizontal="center" vertical="center"/>
    </xf>
    <xf numFmtId="0" fontId="70" fillId="0" borderId="1" xfId="6" applyFont="1" applyBorder="1" applyAlignment="1">
      <alignment horizontal="left"/>
    </xf>
    <xf numFmtId="4" fontId="70" fillId="0" borderId="95" xfId="6" applyNumberFormat="1" applyFont="1" applyBorder="1" applyAlignment="1">
      <alignment horizontal="center" vertical="center"/>
    </xf>
    <xf numFmtId="0" fontId="68" fillId="0" borderId="64" xfId="6" applyFont="1" applyBorder="1" applyAlignment="1">
      <alignment horizontal="center" vertical="center"/>
    </xf>
    <xf numFmtId="0" fontId="67" fillId="0" borderId="51" xfId="6" applyFont="1" applyBorder="1" applyAlignment="1">
      <alignment horizontal="left"/>
    </xf>
    <xf numFmtId="10" fontId="71" fillId="0" borderId="101" xfId="8" applyNumberFormat="1" applyFont="1" applyBorder="1" applyAlignment="1">
      <alignment horizontal="center"/>
    </xf>
    <xf numFmtId="0" fontId="72" fillId="0" borderId="0" xfId="0" applyFont="1"/>
    <xf numFmtId="0" fontId="57" fillId="0" borderId="0" xfId="0" applyFont="1" applyAlignment="1">
      <alignment horizontal="left"/>
    </xf>
    <xf numFmtId="0" fontId="48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68" fillId="0" borderId="0" xfId="0" applyFont="1" applyAlignment="1">
      <alignment horizontal="center" vertical="center"/>
    </xf>
    <xf numFmtId="0" fontId="5" fillId="0" borderId="94" xfId="0" applyFont="1" applyBorder="1" applyAlignment="1">
      <alignment horizontal="left" vertical="center"/>
    </xf>
    <xf numFmtId="0" fontId="51" fillId="5" borderId="89" xfId="0" applyFont="1" applyFill="1" applyBorder="1" applyAlignment="1">
      <alignment horizontal="center" vertical="center"/>
    </xf>
    <xf numFmtId="0" fontId="51" fillId="5" borderId="90" xfId="0" applyFont="1" applyFill="1" applyBorder="1" applyAlignment="1">
      <alignment horizontal="center" vertical="center" wrapText="1"/>
    </xf>
    <xf numFmtId="0" fontId="51" fillId="5" borderId="91" xfId="0" applyFont="1" applyFill="1" applyBorder="1" applyAlignment="1">
      <alignment horizontal="center" vertical="center"/>
    </xf>
    <xf numFmtId="165" fontId="52" fillId="5" borderId="98" xfId="0" applyNumberFormat="1" applyFont="1" applyFill="1" applyBorder="1" applyAlignment="1">
      <alignment horizontal="center" vertical="center"/>
    </xf>
    <xf numFmtId="165" fontId="52" fillId="5" borderId="10" xfId="0" applyNumberFormat="1" applyFont="1" applyFill="1" applyBorder="1" applyAlignment="1">
      <alignment horizontal="center" vertical="center"/>
    </xf>
    <xf numFmtId="10" fontId="52" fillId="5" borderId="99" xfId="0" applyNumberFormat="1" applyFont="1" applyFill="1" applyBorder="1" applyAlignment="1">
      <alignment horizontal="center" vertical="center"/>
    </xf>
    <xf numFmtId="165" fontId="52" fillId="5" borderId="94" xfId="0" applyNumberFormat="1" applyFont="1" applyFill="1" applyBorder="1" applyAlignment="1">
      <alignment horizontal="center" vertical="center"/>
    </xf>
    <xf numFmtId="165" fontId="52" fillId="5" borderId="1" xfId="0" applyNumberFormat="1" applyFont="1" applyFill="1" applyBorder="1" applyAlignment="1">
      <alignment horizontal="center" vertical="center"/>
    </xf>
    <xf numFmtId="165" fontId="51" fillId="16" borderId="42" xfId="7" applyFont="1" applyFill="1" applyBorder="1" applyAlignment="1" applyProtection="1">
      <alignment horizontal="center" vertical="center"/>
    </xf>
    <xf numFmtId="10" fontId="51" fillId="16" borderId="42" xfId="7" applyNumberFormat="1" applyFont="1" applyFill="1" applyBorder="1" applyAlignment="1" applyProtection="1">
      <alignment vertical="center"/>
    </xf>
    <xf numFmtId="0" fontId="5" fillId="0" borderId="98" xfId="0" applyFont="1" applyBorder="1" applyAlignment="1">
      <alignment horizontal="left" vertical="center"/>
    </xf>
    <xf numFmtId="10" fontId="0" fillId="0" borderId="99" xfId="0" applyNumberFormat="1" applyBorder="1" applyAlignment="1">
      <alignment vertical="center"/>
    </xf>
    <xf numFmtId="3" fontId="26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vertical="center"/>
    </xf>
    <xf numFmtId="9" fontId="29" fillId="0" borderId="0" xfId="8" applyFont="1" applyBorder="1" applyAlignment="1">
      <alignment horizontal="center" vertical="center"/>
    </xf>
    <xf numFmtId="4" fontId="29" fillId="0" borderId="0" xfId="0" applyNumberFormat="1" applyFont="1" applyAlignment="1">
      <alignment vertical="center"/>
    </xf>
    <xf numFmtId="10" fontId="26" fillId="0" borderId="0" xfId="0" applyNumberFormat="1" applyFont="1" applyAlignment="1">
      <alignment vertical="center"/>
    </xf>
    <xf numFmtId="166" fontId="0" fillId="0" borderId="0" xfId="0" applyNumberFormat="1"/>
    <xf numFmtId="0" fontId="57" fillId="0" borderId="96" xfId="0" applyFont="1" applyBorder="1" applyAlignment="1">
      <alignment horizontal="center" vertical="center"/>
    </xf>
    <xf numFmtId="0" fontId="57" fillId="0" borderId="8" xfId="0" applyFont="1" applyBorder="1" applyAlignment="1">
      <alignment horizontal="center" vertical="center"/>
    </xf>
    <xf numFmtId="49" fontId="57" fillId="0" borderId="8" xfId="0" applyNumberFormat="1" applyFont="1" applyBorder="1" applyAlignment="1">
      <alignment vertical="center" wrapText="1"/>
    </xf>
    <xf numFmtId="49" fontId="57" fillId="0" borderId="8" xfId="0" applyNumberFormat="1" applyFont="1" applyBorder="1" applyAlignment="1">
      <alignment horizontal="center" vertical="center"/>
    </xf>
    <xf numFmtId="4" fontId="57" fillId="0" borderId="8" xfId="0" applyNumberFormat="1" applyFont="1" applyBorder="1" applyAlignment="1">
      <alignment horizontal="center" vertical="center"/>
    </xf>
    <xf numFmtId="0" fontId="63" fillId="5" borderId="92" xfId="0" applyFont="1" applyFill="1" applyBorder="1" applyAlignment="1">
      <alignment horizontal="left" vertical="center"/>
    </xf>
    <xf numFmtId="0" fontId="63" fillId="5" borderId="94" xfId="0" applyFont="1" applyFill="1" applyBorder="1" applyAlignment="1">
      <alignment horizontal="left" vertical="center"/>
    </xf>
    <xf numFmtId="10" fontId="64" fillId="0" borderId="1" xfId="27" applyNumberFormat="1" applyFont="1" applyFill="1" applyBorder="1" applyAlignment="1">
      <alignment horizontal="center" vertical="center"/>
    </xf>
    <xf numFmtId="49" fontId="64" fillId="0" borderId="51" xfId="28" applyNumberFormat="1" applyFont="1" applyFill="1" applyBorder="1" applyAlignment="1">
      <alignment horizontal="center" vertical="center"/>
    </xf>
    <xf numFmtId="44" fontId="83" fillId="12" borderId="99" xfId="0" applyNumberFormat="1" applyFont="1" applyFill="1" applyBorder="1" applyAlignment="1">
      <alignment horizontal="center" vertical="center"/>
    </xf>
    <xf numFmtId="0" fontId="83" fillId="12" borderId="1" xfId="0" applyFont="1" applyFill="1" applyBorder="1" applyAlignment="1">
      <alignment vertical="center"/>
    </xf>
    <xf numFmtId="0" fontId="83" fillId="12" borderId="1" xfId="0" applyFont="1" applyFill="1" applyBorder="1" applyAlignment="1">
      <alignment horizontal="center" vertical="center"/>
    </xf>
    <xf numFmtId="44" fontId="83" fillId="12" borderId="1" xfId="0" applyNumberFormat="1" applyFont="1" applyFill="1" applyBorder="1" applyAlignment="1">
      <alignment horizontal="center" vertical="center"/>
    </xf>
    <xf numFmtId="44" fontId="83" fillId="12" borderId="95" xfId="0" applyNumberFormat="1" applyFont="1" applyFill="1" applyBorder="1" applyAlignment="1">
      <alignment horizontal="center" vertical="center"/>
    </xf>
    <xf numFmtId="0" fontId="84" fillId="2" borderId="94" xfId="1" applyFont="1" applyFill="1" applyBorder="1" applyAlignment="1">
      <alignment horizontal="center" vertical="center" wrapText="1"/>
    </xf>
    <xf numFmtId="0" fontId="84" fillId="2" borderId="1" xfId="1" applyFont="1" applyFill="1" applyBorder="1" applyAlignment="1">
      <alignment horizontal="center" vertical="center" wrapText="1"/>
    </xf>
    <xf numFmtId="0" fontId="84" fillId="2" borderId="1" xfId="1" applyFont="1" applyFill="1" applyBorder="1" applyAlignment="1">
      <alignment horizontal="left" vertical="center" wrapText="1"/>
    </xf>
    <xf numFmtId="169" fontId="84" fillId="2" borderId="1" xfId="1" applyNumberFormat="1" applyFont="1" applyFill="1" applyBorder="1" applyAlignment="1">
      <alignment horizontal="center" vertical="center" wrapText="1"/>
    </xf>
    <xf numFmtId="44" fontId="85" fillId="0" borderId="95" xfId="0" applyNumberFormat="1" applyFont="1" applyBorder="1" applyAlignment="1">
      <alignment horizontal="center" vertical="center"/>
    </xf>
    <xf numFmtId="0" fontId="86" fillId="18" borderId="1" xfId="1" applyFont="1" applyFill="1" applyBorder="1" applyAlignment="1">
      <alignment vertical="center" wrapText="1"/>
    </xf>
    <xf numFmtId="44" fontId="86" fillId="18" borderId="1" xfId="1" applyNumberFormat="1" applyFont="1" applyFill="1" applyBorder="1" applyAlignment="1">
      <alignment horizontal="right" vertical="center" wrapText="1"/>
    </xf>
    <xf numFmtId="44" fontId="83" fillId="15" borderId="95" xfId="0" applyNumberFormat="1" applyFont="1" applyFill="1" applyBorder="1" applyAlignment="1">
      <alignment horizontal="right" vertical="center"/>
    </xf>
    <xf numFmtId="174" fontId="0" fillId="0" borderId="0" xfId="0" applyNumberFormat="1"/>
    <xf numFmtId="4" fontId="44" fillId="7" borderId="74" xfId="18" applyNumberFormat="1" applyFont="1" applyFill="1" applyBorder="1" applyAlignment="1">
      <alignment vertical="center"/>
    </xf>
    <xf numFmtId="165" fontId="44" fillId="7" borderId="106" xfId="16" applyFont="1" applyFill="1" applyBorder="1" applyAlignment="1">
      <alignment horizontal="center" vertical="center"/>
    </xf>
    <xf numFmtId="165" fontId="44" fillId="7" borderId="75" xfId="18" applyFont="1" applyFill="1" applyBorder="1" applyAlignment="1">
      <alignment horizontal="right" vertical="center"/>
    </xf>
    <xf numFmtId="4" fontId="44" fillId="7" borderId="28" xfId="18" applyNumberFormat="1" applyFont="1" applyFill="1" applyBorder="1" applyAlignment="1">
      <alignment vertical="center"/>
    </xf>
    <xf numFmtId="165" fontId="44" fillId="7" borderId="115" xfId="16" applyFont="1" applyFill="1" applyBorder="1" applyAlignment="1">
      <alignment horizontal="center" vertical="center"/>
    </xf>
    <xf numFmtId="4" fontId="57" fillId="5" borderId="1" xfId="0" applyNumberFormat="1" applyFont="1" applyFill="1" applyBorder="1" applyAlignment="1">
      <alignment horizontal="center" vertical="center"/>
    </xf>
    <xf numFmtId="4" fontId="44" fillId="7" borderId="69" xfId="18" applyNumberFormat="1" applyFont="1" applyFill="1" applyBorder="1" applyAlignment="1">
      <alignment vertical="center"/>
    </xf>
    <xf numFmtId="165" fontId="44" fillId="7" borderId="84" xfId="16" applyFont="1" applyFill="1" applyBorder="1" applyAlignment="1">
      <alignment horizontal="center" vertical="center"/>
    </xf>
    <xf numFmtId="165" fontId="22" fillId="7" borderId="106" xfId="16" applyFont="1" applyFill="1" applyBorder="1" applyAlignment="1">
      <alignment horizontal="center" vertical="center"/>
    </xf>
    <xf numFmtId="165" fontId="22" fillId="7" borderId="115" xfId="16" applyFont="1" applyFill="1" applyBorder="1" applyAlignment="1">
      <alignment horizontal="center" vertical="center"/>
    </xf>
    <xf numFmtId="165" fontId="52" fillId="5" borderId="2" xfId="0" applyNumberFormat="1" applyFont="1" applyFill="1" applyBorder="1" applyAlignment="1">
      <alignment horizontal="left"/>
    </xf>
    <xf numFmtId="165" fontId="52" fillId="5" borderId="3" xfId="0" applyNumberFormat="1" applyFont="1" applyFill="1" applyBorder="1" applyAlignment="1">
      <alignment horizontal="left"/>
    </xf>
    <xf numFmtId="165" fontId="52" fillId="5" borderId="4" xfId="0" applyNumberFormat="1" applyFont="1" applyFill="1" applyBorder="1" applyAlignment="1">
      <alignment horizontal="left"/>
    </xf>
    <xf numFmtId="3" fontId="45" fillId="7" borderId="74" xfId="18" applyNumberFormat="1" applyFont="1" applyFill="1" applyBorder="1" applyAlignment="1">
      <alignment horizontal="center" vertical="center"/>
    </xf>
    <xf numFmtId="4" fontId="31" fillId="0" borderId="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/>
    </xf>
    <xf numFmtId="174" fontId="0" fillId="0" borderId="37" xfId="0" applyNumberFormat="1" applyBorder="1" applyAlignment="1">
      <alignment horizontal="left"/>
    </xf>
    <xf numFmtId="49" fontId="63" fillId="5" borderId="51" xfId="0" applyNumberFormat="1" applyFont="1" applyFill="1" applyBorder="1" applyAlignment="1">
      <alignment horizontal="center" vertical="center"/>
    </xf>
    <xf numFmtId="49" fontId="63" fillId="5" borderId="1" xfId="0" applyNumberFormat="1" applyFont="1" applyFill="1" applyBorder="1" applyAlignment="1">
      <alignment horizontal="center" vertical="center"/>
    </xf>
    <xf numFmtId="4" fontId="45" fillId="7" borderId="74" xfId="18" applyNumberFormat="1" applyFont="1" applyFill="1" applyBorder="1" applyAlignment="1">
      <alignment horizontal="center" vertical="center"/>
    </xf>
    <xf numFmtId="3" fontId="45" fillId="7" borderId="74" xfId="18" applyNumberFormat="1" applyFont="1" applyFill="1" applyBorder="1" applyAlignment="1">
      <alignment vertical="center"/>
    </xf>
    <xf numFmtId="171" fontId="44" fillId="13" borderId="70" xfId="0" applyNumberFormat="1" applyFont="1" applyFill="1" applyBorder="1" applyAlignment="1">
      <alignment vertical="center"/>
    </xf>
    <xf numFmtId="171" fontId="44" fillId="13" borderId="69" xfId="0" applyNumberFormat="1" applyFont="1" applyFill="1" applyBorder="1" applyAlignment="1">
      <alignment vertical="center"/>
    </xf>
    <xf numFmtId="171" fontId="9" fillId="7" borderId="42" xfId="20" applyNumberFormat="1" applyFont="1" applyFill="1" applyBorder="1" applyAlignment="1">
      <alignment horizontal="left" vertical="center"/>
    </xf>
    <xf numFmtId="171" fontId="26" fillId="7" borderId="42" xfId="0" applyNumberFormat="1" applyFont="1" applyFill="1" applyBorder="1" applyAlignment="1">
      <alignment horizontal="left" vertical="center"/>
    </xf>
    <xf numFmtId="171" fontId="32" fillId="7" borderId="42" xfId="19" applyNumberFormat="1" applyFont="1" applyFill="1" applyBorder="1" applyAlignment="1" applyProtection="1">
      <alignment vertical="center"/>
      <protection locked="0"/>
    </xf>
    <xf numFmtId="165" fontId="45" fillId="7" borderId="115" xfId="16" applyFont="1" applyFill="1" applyBorder="1" applyAlignment="1">
      <alignment horizontal="center" vertical="center"/>
    </xf>
    <xf numFmtId="165" fontId="45" fillId="7" borderId="80" xfId="16" applyFont="1" applyFill="1" applyBorder="1" applyAlignment="1">
      <alignment horizontal="center" vertical="center"/>
    </xf>
    <xf numFmtId="165" fontId="45" fillId="7" borderId="75" xfId="18" applyFont="1" applyFill="1" applyBorder="1" applyAlignment="1">
      <alignment horizontal="right" vertical="center"/>
    </xf>
    <xf numFmtId="165" fontId="45" fillId="7" borderId="106" xfId="16" applyFont="1" applyFill="1" applyBorder="1" applyAlignment="1">
      <alignment horizontal="center" vertical="center"/>
    </xf>
    <xf numFmtId="165" fontId="45" fillId="7" borderId="77" xfId="16" applyFont="1" applyFill="1" applyBorder="1" applyAlignment="1">
      <alignment horizontal="center" vertical="center"/>
    </xf>
    <xf numFmtId="49" fontId="57" fillId="5" borderId="1" xfId="0" applyNumberFormat="1" applyFont="1" applyFill="1" applyBorder="1" applyAlignment="1">
      <alignment horizontal="center" vertical="center"/>
    </xf>
    <xf numFmtId="49" fontId="57" fillId="5" borderId="1" xfId="0" applyNumberFormat="1" applyFont="1" applyFill="1" applyBorder="1" applyAlignment="1">
      <alignment vertical="center" wrapText="1"/>
    </xf>
    <xf numFmtId="0" fontId="57" fillId="5" borderId="1" xfId="0" applyFont="1" applyFill="1" applyBorder="1" applyAlignment="1">
      <alignment horizontal="center" vertical="center"/>
    </xf>
    <xf numFmtId="0" fontId="57" fillId="5" borderId="94" xfId="0" applyFont="1" applyFill="1" applyBorder="1" applyAlignment="1">
      <alignment horizontal="center" vertical="center"/>
    </xf>
    <xf numFmtId="43" fontId="50" fillId="5" borderId="1" xfId="387" applyFont="1" applyFill="1" applyBorder="1" applyAlignment="1">
      <alignment horizontal="right" vertical="center"/>
    </xf>
    <xf numFmtId="0" fontId="50" fillId="5" borderId="1" xfId="0" applyFont="1" applyFill="1" applyBorder="1" applyAlignment="1">
      <alignment horizontal="center" vertical="center"/>
    </xf>
    <xf numFmtId="165" fontId="50" fillId="5" borderId="1" xfId="15" applyNumberFormat="1" applyFont="1" applyFill="1" applyBorder="1" applyAlignment="1">
      <alignment horizontal="right" vertical="center"/>
    </xf>
    <xf numFmtId="0" fontId="31" fillId="4" borderId="1" xfId="0" applyFont="1" applyFill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left" vertical="center" wrapText="1"/>
    </xf>
    <xf numFmtId="4" fontId="31" fillId="4" borderId="1" xfId="0" applyNumberFormat="1" applyFont="1" applyFill="1" applyBorder="1" applyAlignment="1">
      <alignment horizontal="center" vertical="center" wrapText="1"/>
    </xf>
    <xf numFmtId="0" fontId="31" fillId="4" borderId="95" xfId="0" applyFont="1" applyFill="1" applyBorder="1" applyAlignment="1">
      <alignment horizontal="center" vertical="center" wrapText="1"/>
    </xf>
    <xf numFmtId="44" fontId="85" fillId="0" borderId="1" xfId="0" applyNumberFormat="1" applyFont="1" applyBorder="1" applyAlignment="1">
      <alignment horizontal="center" vertical="center"/>
    </xf>
    <xf numFmtId="175" fontId="78" fillId="7" borderId="149" xfId="25" applyFont="1" applyFill="1" applyBorder="1" applyAlignment="1">
      <alignment horizontal="center" vertical="center"/>
    </xf>
    <xf numFmtId="0" fontId="76" fillId="0" borderId="105" xfId="0" applyFont="1" applyBorder="1" applyAlignment="1">
      <alignment horizontal="left"/>
    </xf>
    <xf numFmtId="0" fontId="77" fillId="5" borderId="29" xfId="23" applyFont="1" applyFill="1" applyBorder="1" applyAlignment="1"/>
    <xf numFmtId="10" fontId="64" fillId="5" borderId="30" xfId="23" applyNumberFormat="1" applyFont="1" applyFill="1" applyBorder="1" applyAlignment="1">
      <alignment horizontal="center" vertical="center"/>
    </xf>
    <xf numFmtId="10" fontId="64" fillId="5" borderId="152" xfId="23" applyNumberFormat="1" applyFont="1" applyFill="1" applyBorder="1" applyAlignment="1">
      <alignment horizontal="center" vertical="center"/>
    </xf>
    <xf numFmtId="0" fontId="77" fillId="5" borderId="17" xfId="23" applyFont="1" applyFill="1" applyBorder="1" applyAlignment="1"/>
    <xf numFmtId="174" fontId="63" fillId="5" borderId="0" xfId="23" applyNumberFormat="1" applyFont="1" applyFill="1" applyBorder="1" applyAlignment="1">
      <alignment horizontal="center" vertical="center"/>
    </xf>
    <xf numFmtId="174" fontId="63" fillId="5" borderId="43" xfId="23" applyNumberFormat="1" applyFont="1" applyFill="1" applyBorder="1" applyAlignment="1">
      <alignment horizontal="center" vertical="center"/>
    </xf>
    <xf numFmtId="0" fontId="76" fillId="0" borderId="85" xfId="0" applyFont="1" applyBorder="1" applyAlignment="1">
      <alignment horizontal="left"/>
    </xf>
    <xf numFmtId="0" fontId="77" fillId="5" borderId="35" xfId="23" applyFont="1" applyFill="1" applyBorder="1" applyAlignment="1"/>
    <xf numFmtId="10" fontId="64" fillId="5" borderId="37" xfId="23" applyNumberFormat="1" applyFont="1" applyFill="1" applyBorder="1" applyAlignment="1">
      <alignment horizontal="center" vertical="center"/>
    </xf>
    <xf numFmtId="10" fontId="64" fillId="5" borderId="67" xfId="23" applyNumberFormat="1" applyFont="1" applyFill="1" applyBorder="1" applyAlignment="1">
      <alignment horizontal="center" vertical="center"/>
    </xf>
    <xf numFmtId="10" fontId="79" fillId="17" borderId="157" xfId="8" applyNumberFormat="1" applyFont="1" applyFill="1" applyBorder="1" applyAlignment="1">
      <alignment horizontal="center" vertical="center"/>
    </xf>
    <xf numFmtId="175" fontId="78" fillId="7" borderId="165" xfId="25" applyFont="1" applyFill="1" applyBorder="1" applyAlignment="1">
      <alignment horizontal="center" vertical="center"/>
    </xf>
    <xf numFmtId="176" fontId="80" fillId="0" borderId="169" xfId="26" applyNumberFormat="1" applyFont="1" applyBorder="1" applyAlignment="1">
      <alignment horizontal="center"/>
    </xf>
    <xf numFmtId="0" fontId="81" fillId="0" borderId="149" xfId="0" applyFont="1" applyBorder="1" applyAlignment="1">
      <alignment horizontal="center"/>
    </xf>
    <xf numFmtId="0" fontId="76" fillId="0" borderId="83" xfId="0" applyFont="1" applyBorder="1" applyAlignment="1">
      <alignment horizontal="left" vertical="top"/>
    </xf>
    <xf numFmtId="0" fontId="77" fillId="5" borderId="20" xfId="23" applyFont="1" applyFill="1" applyBorder="1" applyAlignment="1">
      <alignment vertical="center"/>
    </xf>
    <xf numFmtId="0" fontId="7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4" fontId="31" fillId="0" borderId="10" xfId="0" applyNumberFormat="1" applyFont="1" applyBorder="1" applyAlignment="1">
      <alignment horizontal="center" vertical="center"/>
    </xf>
    <xf numFmtId="0" fontId="31" fillId="4" borderId="8" xfId="0" applyFont="1" applyFill="1" applyBorder="1" applyAlignment="1">
      <alignment horizontal="left" vertical="center" wrapText="1"/>
    </xf>
    <xf numFmtId="0" fontId="124" fillId="0" borderId="1" xfId="0" applyFont="1" applyBorder="1" applyAlignment="1">
      <alignment horizontal="justify" vertical="center"/>
    </xf>
    <xf numFmtId="165" fontId="50" fillId="5" borderId="1" xfId="7" applyFont="1" applyFill="1" applyBorder="1" applyAlignment="1">
      <alignment horizontal="right" vertical="center"/>
    </xf>
    <xf numFmtId="10" fontId="125" fillId="0" borderId="4" xfId="15" applyNumberFormat="1" applyFont="1" applyFill="1" applyBorder="1" applyAlignment="1">
      <alignment horizontal="center" vertical="center"/>
    </xf>
    <xf numFmtId="0" fontId="38" fillId="0" borderId="1" xfId="5" applyFont="1" applyBorder="1" applyAlignment="1">
      <alignment horizontal="center" vertical="center"/>
    </xf>
    <xf numFmtId="4" fontId="38" fillId="0" borderId="1" xfId="5" applyNumberFormat="1" applyFont="1" applyBorder="1" applyAlignment="1">
      <alignment horizontal="center" vertical="center"/>
    </xf>
    <xf numFmtId="4" fontId="57" fillId="4" borderId="1" xfId="0" applyNumberFormat="1" applyFont="1" applyFill="1" applyBorder="1" applyAlignment="1">
      <alignment horizontal="center" vertical="center" wrapText="1"/>
    </xf>
    <xf numFmtId="0" fontId="57" fillId="4" borderId="1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31" fillId="4" borderId="94" xfId="0" applyFont="1" applyFill="1" applyBorder="1" applyAlignment="1">
      <alignment horizontal="center" vertical="center" wrapText="1"/>
    </xf>
    <xf numFmtId="4" fontId="31" fillId="4" borderId="95" xfId="0" applyNumberFormat="1" applyFont="1" applyFill="1" applyBorder="1" applyAlignment="1">
      <alignment horizontal="center" vertical="center" wrapText="1"/>
    </xf>
    <xf numFmtId="10" fontId="38" fillId="0" borderId="4" xfId="15" applyNumberFormat="1" applyFont="1" applyFill="1" applyBorder="1" applyAlignment="1">
      <alignment horizontal="center" vertical="center"/>
    </xf>
    <xf numFmtId="4" fontId="38" fillId="0" borderId="1" xfId="6" applyNumberFormat="1" applyFont="1" applyBorder="1" applyAlignment="1">
      <alignment horizontal="center" vertical="center" wrapText="1"/>
    </xf>
    <xf numFmtId="10" fontId="31" fillId="0" borderId="1" xfId="4" applyNumberFormat="1" applyFont="1" applyBorder="1" applyAlignment="1">
      <alignment horizontal="center" vertical="center"/>
    </xf>
    <xf numFmtId="0" fontId="57" fillId="0" borderId="0" xfId="0" applyFont="1" applyAlignment="1">
      <alignment vertical="center"/>
    </xf>
    <xf numFmtId="10" fontId="126" fillId="0" borderId="4" xfId="15" applyNumberFormat="1" applyFont="1" applyFill="1" applyBorder="1" applyAlignment="1">
      <alignment horizontal="center" vertical="center"/>
    </xf>
    <xf numFmtId="4" fontId="126" fillId="0" borderId="1" xfId="6" applyNumberFormat="1" applyFont="1" applyBorder="1" applyAlignment="1">
      <alignment horizontal="center" vertical="center" wrapText="1"/>
    </xf>
    <xf numFmtId="4" fontId="126" fillId="0" borderId="1" xfId="5" applyNumberFormat="1" applyFont="1" applyBorder="1" applyAlignment="1">
      <alignment horizontal="center" vertical="center"/>
    </xf>
    <xf numFmtId="10" fontId="126" fillId="0" borderId="4" xfId="15" applyNumberFormat="1" applyFont="1" applyFill="1" applyBorder="1" applyAlignment="1">
      <alignment horizontal="right" vertical="center"/>
    </xf>
    <xf numFmtId="4" fontId="126" fillId="0" borderId="1" xfId="6" applyNumberFormat="1" applyFont="1" applyBorder="1"/>
    <xf numFmtId="4" fontId="127" fillId="0" borderId="1" xfId="5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31" fillId="4" borderId="4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" fontId="31" fillId="4" borderId="9" xfId="0" applyNumberFormat="1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10" fontId="57" fillId="0" borderId="10" xfId="4" applyNumberFormat="1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67" fontId="25" fillId="0" borderId="0" xfId="0" applyNumberFormat="1" applyFont="1" applyAlignment="1">
      <alignment vertical="center"/>
    </xf>
    <xf numFmtId="0" fontId="5" fillId="5" borderId="66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" fillId="5" borderId="43" xfId="0" applyFont="1" applyFill="1" applyBorder="1" applyAlignment="1">
      <alignment vertical="center"/>
    </xf>
    <xf numFmtId="167" fontId="1" fillId="11" borderId="51" xfId="0" applyNumberFormat="1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vertical="center"/>
    </xf>
    <xf numFmtId="167" fontId="1" fillId="5" borderId="9" xfId="0" applyNumberFormat="1" applyFont="1" applyFill="1" applyBorder="1" applyAlignment="1">
      <alignment horizontal="center" vertical="center"/>
    </xf>
    <xf numFmtId="167" fontId="1" fillId="5" borderId="95" xfId="0" applyNumberFormat="1" applyFont="1" applyFill="1" applyBorder="1" applyAlignment="1">
      <alignment horizontal="right" vertical="center"/>
    </xf>
    <xf numFmtId="0" fontId="1" fillId="5" borderId="145" xfId="0" applyFont="1" applyFill="1" applyBorder="1" applyAlignment="1">
      <alignment vertical="center"/>
    </xf>
    <xf numFmtId="167" fontId="1" fillId="5" borderId="1" xfId="0" applyNumberFormat="1" applyFont="1" applyFill="1" applyBorder="1" applyAlignment="1">
      <alignment horizontal="center" vertical="center"/>
    </xf>
    <xf numFmtId="0" fontId="5" fillId="5" borderId="145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4" fontId="57" fillId="0" borderId="0" xfId="0" applyNumberFormat="1" applyFont="1" applyAlignment="1">
      <alignment vertical="center"/>
    </xf>
    <xf numFmtId="165" fontId="51" fillId="16" borderId="42" xfId="0" applyNumberFormat="1" applyFont="1" applyFill="1" applyBorder="1" applyAlignment="1">
      <alignment horizontal="right" vertical="center"/>
    </xf>
    <xf numFmtId="0" fontId="51" fillId="16" borderId="42" xfId="0" applyFont="1" applyFill="1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5" fillId="5" borderId="55" xfId="0" applyFont="1" applyFill="1" applyBorder="1" applyAlignment="1">
      <alignment horizontal="center" wrapText="1"/>
    </xf>
    <xf numFmtId="0" fontId="5" fillId="5" borderId="62" xfId="0" applyFont="1" applyFill="1" applyBorder="1" applyAlignment="1">
      <alignment horizontal="center"/>
    </xf>
    <xf numFmtId="0" fontId="5" fillId="5" borderId="63" xfId="0" applyFont="1" applyFill="1" applyBorder="1" applyAlignment="1">
      <alignment horizontal="center"/>
    </xf>
    <xf numFmtId="165" fontId="52" fillId="5" borderId="7" xfId="0" applyNumberFormat="1" applyFont="1" applyFill="1" applyBorder="1" applyAlignment="1">
      <alignment horizontal="left"/>
    </xf>
    <xf numFmtId="165" fontId="52" fillId="5" borderId="15" xfId="0" applyNumberFormat="1" applyFont="1" applyFill="1" applyBorder="1" applyAlignment="1">
      <alignment horizontal="left"/>
    </xf>
    <xf numFmtId="165" fontId="52" fillId="5" borderId="16" xfId="0" applyNumberFormat="1" applyFont="1" applyFill="1" applyBorder="1" applyAlignment="1">
      <alignment horizontal="left"/>
    </xf>
    <xf numFmtId="165" fontId="52" fillId="5" borderId="2" xfId="0" applyNumberFormat="1" applyFont="1" applyFill="1" applyBorder="1" applyAlignment="1">
      <alignment horizontal="left"/>
    </xf>
    <xf numFmtId="165" fontId="52" fillId="5" borderId="3" xfId="0" applyNumberFormat="1" applyFont="1" applyFill="1" applyBorder="1" applyAlignment="1">
      <alignment horizontal="left"/>
    </xf>
    <xf numFmtId="165" fontId="52" fillId="5" borderId="4" xfId="0" applyNumberFormat="1" applyFont="1" applyFill="1" applyBorder="1" applyAlignment="1">
      <alignment horizontal="left"/>
    </xf>
    <xf numFmtId="0" fontId="51" fillId="5" borderId="150" xfId="0" applyFont="1" applyFill="1" applyBorder="1" applyAlignment="1">
      <alignment horizontal="center" vertical="center"/>
    </xf>
    <xf numFmtId="0" fontId="51" fillId="5" borderId="62" xfId="0" applyFont="1" applyFill="1" applyBorder="1" applyAlignment="1">
      <alignment horizontal="center" vertical="center"/>
    </xf>
    <xf numFmtId="0" fontId="51" fillId="5" borderId="121" xfId="0" applyFont="1" applyFill="1" applyBorder="1" applyAlignment="1">
      <alignment horizontal="center" vertical="center"/>
    </xf>
    <xf numFmtId="0" fontId="0" fillId="0" borderId="7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/>
    </xf>
    <xf numFmtId="0" fontId="0" fillId="0" borderId="16" xfId="0" applyBorder="1" applyAlignment="1">
      <alignment horizontal="justify" vertical="center"/>
    </xf>
    <xf numFmtId="10" fontId="0" fillId="0" borderId="5" xfId="0" applyNumberFormat="1" applyBorder="1" applyAlignment="1">
      <alignment horizontal="center" vertical="center" wrapText="1"/>
    </xf>
    <xf numFmtId="10" fontId="0" fillId="0" borderId="43" xfId="0" applyNumberFormat="1" applyBorder="1" applyAlignment="1">
      <alignment horizontal="center" vertical="center"/>
    </xf>
    <xf numFmtId="10" fontId="0" fillId="0" borderId="50" xfId="0" applyNumberFormat="1" applyBorder="1" applyAlignment="1">
      <alignment horizontal="center" vertical="center"/>
    </xf>
    <xf numFmtId="10" fontId="0" fillId="0" borderId="67" xfId="0" applyNumberFormat="1" applyBorder="1" applyAlignment="1">
      <alignment horizontal="center" vertical="center"/>
    </xf>
    <xf numFmtId="0" fontId="61" fillId="10" borderId="55" xfId="0" applyFont="1" applyFill="1" applyBorder="1" applyAlignment="1">
      <alignment horizontal="center" vertical="center"/>
    </xf>
    <xf numFmtId="0" fontId="61" fillId="10" borderId="62" xfId="0" applyFont="1" applyFill="1" applyBorder="1" applyAlignment="1">
      <alignment horizontal="center" vertical="center"/>
    </xf>
    <xf numFmtId="0" fontId="61" fillId="10" borderId="6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8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3" fillId="11" borderId="55" xfId="0" applyNumberFormat="1" applyFont="1" applyFill="1" applyBorder="1" applyAlignment="1">
      <alignment horizontal="right" vertical="center" wrapText="1"/>
    </xf>
    <xf numFmtId="49" fontId="13" fillId="11" borderId="62" xfId="0" applyNumberFormat="1" applyFont="1" applyFill="1" applyBorder="1" applyAlignment="1">
      <alignment horizontal="right" vertical="center" wrapText="1"/>
    </xf>
    <xf numFmtId="49" fontId="13" fillId="11" borderId="121" xfId="0" applyNumberFormat="1" applyFont="1" applyFill="1" applyBorder="1" applyAlignment="1">
      <alignment horizontal="right" vertical="center" wrapText="1"/>
    </xf>
    <xf numFmtId="0" fontId="11" fillId="0" borderId="89" xfId="0" applyFont="1" applyBorder="1" applyAlignment="1">
      <alignment horizontal="center" vertical="top" wrapText="1"/>
    </xf>
    <xf numFmtId="0" fontId="11" fillId="0" borderId="90" xfId="0" applyFont="1" applyBorder="1" applyAlignment="1">
      <alignment horizontal="center" vertical="top" wrapText="1"/>
    </xf>
    <xf numFmtId="0" fontId="11" fillId="0" borderId="91" xfId="0" applyFont="1" applyBorder="1" applyAlignment="1">
      <alignment horizontal="center" vertical="top" wrapText="1"/>
    </xf>
    <xf numFmtId="10" fontId="0" fillId="0" borderId="1" xfId="0" applyNumberFormat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53" xfId="0" applyBorder="1" applyAlignment="1">
      <alignment horizontal="justify" wrapText="1"/>
    </xf>
    <xf numFmtId="0" fontId="0" fillId="0" borderId="40" xfId="0" applyBorder="1" applyAlignment="1">
      <alignment horizontal="justify" wrapText="1"/>
    </xf>
    <xf numFmtId="0" fontId="0" fillId="0" borderId="120" xfId="0" applyBorder="1" applyAlignment="1">
      <alignment horizontal="justify" wrapText="1"/>
    </xf>
    <xf numFmtId="0" fontId="5" fillId="0" borderId="2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" fontId="5" fillId="5" borderId="8" xfId="0" applyNumberFormat="1" applyFont="1" applyFill="1" applyBorder="1" applyAlignment="1">
      <alignment horizontal="center" vertical="center" wrapText="1"/>
    </xf>
    <xf numFmtId="4" fontId="5" fillId="5" borderId="10" xfId="0" applyNumberFormat="1" applyFont="1" applyFill="1" applyBorder="1" applyAlignment="1">
      <alignment horizontal="center" vertical="center" wrapText="1"/>
    </xf>
    <xf numFmtId="10" fontId="5" fillId="5" borderId="97" xfId="4" applyNumberFormat="1" applyFont="1" applyFill="1" applyBorder="1" applyAlignment="1">
      <alignment horizontal="center" vertical="center" wrapText="1"/>
    </xf>
    <xf numFmtId="10" fontId="5" fillId="5" borderId="99" xfId="4" applyNumberFormat="1" applyFont="1" applyFill="1" applyBorder="1" applyAlignment="1">
      <alignment horizontal="center" vertical="center" wrapText="1"/>
    </xf>
    <xf numFmtId="4" fontId="31" fillId="0" borderId="8" xfId="0" applyNumberFormat="1" applyFont="1" applyBorder="1" applyAlignment="1">
      <alignment horizontal="center" vertical="center"/>
    </xf>
    <xf numFmtId="4" fontId="31" fillId="0" borderId="9" xfId="0" applyNumberFormat="1" applyFont="1" applyBorder="1" applyAlignment="1">
      <alignment horizontal="center" vertical="center"/>
    </xf>
    <xf numFmtId="4" fontId="31" fillId="0" borderId="57" xfId="0" applyNumberFormat="1" applyFont="1" applyBorder="1" applyAlignment="1">
      <alignment horizontal="center" vertical="center"/>
    </xf>
    <xf numFmtId="10" fontId="31" fillId="5" borderId="97" xfId="0" applyNumberFormat="1" applyFont="1" applyFill="1" applyBorder="1" applyAlignment="1">
      <alignment horizontal="center" vertical="center" wrapText="1"/>
    </xf>
    <xf numFmtId="10" fontId="31" fillId="5" borderId="100" xfId="0" applyNumberFormat="1" applyFont="1" applyFill="1" applyBorder="1" applyAlignment="1">
      <alignment horizontal="center" vertical="center" wrapText="1"/>
    </xf>
    <xf numFmtId="10" fontId="31" fillId="5" borderId="147" xfId="0" applyNumberFormat="1" applyFont="1" applyFill="1" applyBorder="1" applyAlignment="1">
      <alignment horizontal="center" vertical="center" wrapText="1"/>
    </xf>
    <xf numFmtId="4" fontId="31" fillId="0" borderId="10" xfId="0" applyNumberFormat="1" applyFont="1" applyBorder="1" applyAlignment="1">
      <alignment horizontal="center" vertical="center"/>
    </xf>
    <xf numFmtId="10" fontId="31" fillId="0" borderId="97" xfId="4" applyNumberFormat="1" applyFont="1" applyBorder="1" applyAlignment="1">
      <alignment horizontal="center" vertical="center"/>
    </xf>
    <xf numFmtId="10" fontId="31" fillId="0" borderId="100" xfId="4" applyNumberFormat="1" applyFont="1" applyBorder="1" applyAlignment="1">
      <alignment horizontal="center" vertical="center"/>
    </xf>
    <xf numFmtId="10" fontId="31" fillId="0" borderId="99" xfId="4" applyNumberFormat="1" applyFont="1" applyBorder="1" applyAlignment="1">
      <alignment horizontal="center" vertical="center"/>
    </xf>
    <xf numFmtId="10" fontId="31" fillId="0" borderId="1" xfId="4" applyNumberFormat="1" applyFont="1" applyBorder="1" applyAlignment="1">
      <alignment horizontal="center" vertical="center"/>
    </xf>
    <xf numFmtId="4" fontId="8" fillId="0" borderId="4" xfId="15" applyNumberFormat="1" applyFont="1" applyFill="1" applyBorder="1" applyAlignment="1">
      <alignment horizontal="center" vertical="center"/>
    </xf>
    <xf numFmtId="4" fontId="8" fillId="0" borderId="1" xfId="15" applyNumberFormat="1" applyFont="1" applyFill="1" applyBorder="1" applyAlignment="1">
      <alignment horizontal="center" vertical="center"/>
    </xf>
    <xf numFmtId="4" fontId="31" fillId="0" borderId="1" xfId="0" applyNumberFormat="1" applyFont="1" applyBorder="1" applyAlignment="1">
      <alignment horizontal="center" vertical="center"/>
    </xf>
    <xf numFmtId="0" fontId="13" fillId="12" borderId="55" xfId="0" applyFont="1" applyFill="1" applyBorder="1" applyAlignment="1">
      <alignment horizontal="center" vertical="center"/>
    </xf>
    <xf numFmtId="0" fontId="13" fillId="12" borderId="62" xfId="0" applyFont="1" applyFill="1" applyBorder="1" applyAlignment="1">
      <alignment horizontal="center" vertical="center"/>
    </xf>
    <xf numFmtId="0" fontId="13" fillId="12" borderId="63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5" fillId="0" borderId="50" xfId="0" applyNumberFormat="1" applyFont="1" applyBorder="1" applyAlignment="1">
      <alignment horizontal="center" vertical="center" wrapText="1"/>
    </xf>
    <xf numFmtId="4" fontId="5" fillId="0" borderId="37" xfId="0" applyNumberFormat="1" applyFont="1" applyBorder="1" applyAlignment="1">
      <alignment horizontal="center" vertical="center" wrapText="1"/>
    </xf>
    <xf numFmtId="4" fontId="5" fillId="0" borderId="49" xfId="0" applyNumberFormat="1" applyFont="1" applyBorder="1" applyAlignment="1">
      <alignment horizontal="center" vertical="center" wrapText="1"/>
    </xf>
    <xf numFmtId="174" fontId="0" fillId="0" borderId="122" xfId="0" applyNumberFormat="1" applyBorder="1" applyAlignment="1">
      <alignment horizontal="left"/>
    </xf>
    <xf numFmtId="174" fontId="0" fillId="0" borderId="36" xfId="0" applyNumberFormat="1" applyBorder="1" applyAlignment="1">
      <alignment horizontal="left"/>
    </xf>
    <xf numFmtId="171" fontId="44" fillId="13" borderId="102" xfId="0" applyNumberFormat="1" applyFont="1" applyFill="1" applyBorder="1" applyAlignment="1">
      <alignment horizontal="center" vertical="center"/>
    </xf>
    <xf numFmtId="171" fontId="44" fillId="13" borderId="180" xfId="0" applyNumberFormat="1" applyFont="1" applyFill="1" applyBorder="1" applyAlignment="1">
      <alignment horizontal="center" vertical="center"/>
    </xf>
    <xf numFmtId="3" fontId="45" fillId="7" borderId="103" xfId="18" applyNumberFormat="1" applyFont="1" applyFill="1" applyBorder="1" applyAlignment="1">
      <alignment horizontal="center" vertical="center"/>
    </xf>
    <xf numFmtId="3" fontId="45" fillId="7" borderId="74" xfId="18" applyNumberFormat="1" applyFont="1" applyFill="1" applyBorder="1" applyAlignment="1">
      <alignment horizontal="center" vertical="center"/>
    </xf>
    <xf numFmtId="171" fontId="22" fillId="7" borderId="55" xfId="0" applyNumberFormat="1" applyFont="1" applyFill="1" applyBorder="1" applyAlignment="1">
      <alignment horizontal="center" vertical="center"/>
    </xf>
    <xf numFmtId="171" fontId="22" fillId="7" borderId="62" xfId="0" applyNumberFormat="1" applyFont="1" applyFill="1" applyBorder="1" applyAlignment="1">
      <alignment horizontal="center" vertical="center"/>
    </xf>
    <xf numFmtId="171" fontId="22" fillId="7" borderId="117" xfId="0" applyNumberFormat="1" applyFont="1" applyFill="1" applyBorder="1" applyAlignment="1">
      <alignment horizontal="center" vertical="center"/>
    </xf>
    <xf numFmtId="171" fontId="48" fillId="7" borderId="55" xfId="0" applyNumberFormat="1" applyFont="1" applyFill="1" applyBorder="1" applyAlignment="1">
      <alignment horizontal="center" vertical="center" wrapText="1"/>
    </xf>
    <xf numFmtId="171" fontId="48" fillId="7" borderId="62" xfId="0" applyNumberFormat="1" applyFont="1" applyFill="1" applyBorder="1" applyAlignment="1">
      <alignment horizontal="center" vertical="center"/>
    </xf>
    <xf numFmtId="171" fontId="48" fillId="7" borderId="63" xfId="0" applyNumberFormat="1" applyFont="1" applyFill="1" applyBorder="1" applyAlignment="1">
      <alignment horizontal="center" vertical="center"/>
    </xf>
    <xf numFmtId="171" fontId="44" fillId="7" borderId="111" xfId="0" applyNumberFormat="1" applyFont="1" applyFill="1" applyBorder="1" applyAlignment="1">
      <alignment horizontal="justify" wrapText="1"/>
    </xf>
    <xf numFmtId="171" fontId="44" fillId="7" borderId="111" xfId="0" applyNumberFormat="1" applyFont="1" applyFill="1" applyBorder="1" applyAlignment="1">
      <alignment horizontal="justify"/>
    </xf>
    <xf numFmtId="171" fontId="44" fillId="7" borderId="123" xfId="0" applyNumberFormat="1" applyFont="1" applyFill="1" applyBorder="1" applyAlignment="1">
      <alignment horizontal="justify"/>
    </xf>
    <xf numFmtId="171" fontId="22" fillId="11" borderId="55" xfId="19" applyNumberFormat="1" applyFont="1" applyFill="1" applyBorder="1" applyAlignment="1" applyProtection="1">
      <alignment horizontal="center" vertical="center"/>
      <protection locked="0"/>
    </xf>
    <xf numFmtId="171" fontId="22" fillId="11" borderId="62" xfId="19" applyNumberFormat="1" applyFont="1" applyFill="1" applyBorder="1" applyAlignment="1" applyProtection="1">
      <alignment horizontal="center" vertical="center"/>
      <protection locked="0"/>
    </xf>
    <xf numFmtId="171" fontId="22" fillId="11" borderId="63" xfId="19" applyNumberFormat="1" applyFont="1" applyFill="1" applyBorder="1" applyAlignment="1" applyProtection="1">
      <alignment horizontal="center" vertical="center"/>
      <protection locked="0"/>
    </xf>
    <xf numFmtId="0" fontId="44" fillId="7" borderId="111" xfId="0" applyFont="1" applyFill="1" applyBorder="1" applyAlignment="1">
      <alignment horizontal="center" vertical="center"/>
    </xf>
    <xf numFmtId="171" fontId="44" fillId="13" borderId="113" xfId="0" applyNumberFormat="1" applyFont="1" applyFill="1" applyBorder="1" applyAlignment="1">
      <alignment horizontal="center" vertical="center"/>
    </xf>
    <xf numFmtId="171" fontId="44" fillId="13" borderId="28" xfId="0" applyNumberFormat="1" applyFont="1" applyFill="1" applyBorder="1" applyAlignment="1">
      <alignment horizontal="center" vertical="center"/>
    </xf>
    <xf numFmtId="171" fontId="44" fillId="13" borderId="72" xfId="0" applyNumberFormat="1" applyFont="1" applyFill="1" applyBorder="1" applyAlignment="1">
      <alignment horizontal="center" vertical="center"/>
    </xf>
    <xf numFmtId="171" fontId="44" fillId="13" borderId="80" xfId="0" applyNumberFormat="1" applyFont="1" applyFill="1" applyBorder="1" applyAlignment="1">
      <alignment horizontal="center" vertical="center" wrapText="1"/>
    </xf>
    <xf numFmtId="171" fontId="44" fillId="13" borderId="79" xfId="0" applyNumberFormat="1" applyFont="1" applyFill="1" applyBorder="1" applyAlignment="1">
      <alignment horizontal="center" vertical="center" wrapText="1"/>
    </xf>
    <xf numFmtId="171" fontId="44" fillId="13" borderId="115" xfId="0" applyNumberFormat="1" applyFont="1" applyFill="1" applyBorder="1" applyAlignment="1">
      <alignment horizontal="center" vertical="center" wrapText="1"/>
    </xf>
    <xf numFmtId="171" fontId="44" fillId="13" borderId="104" xfId="0" applyNumberFormat="1" applyFont="1" applyFill="1" applyBorder="1" applyAlignment="1">
      <alignment horizontal="center" vertical="center" wrapText="1"/>
    </xf>
    <xf numFmtId="3" fontId="45" fillId="7" borderId="113" xfId="18" applyNumberFormat="1" applyFont="1" applyFill="1" applyBorder="1" applyAlignment="1">
      <alignment horizontal="center" vertical="center"/>
    </xf>
    <xf numFmtId="3" fontId="45" fillId="7" borderId="28" xfId="18" applyNumberFormat="1" applyFont="1" applyFill="1" applyBorder="1" applyAlignment="1">
      <alignment horizontal="center" vertical="center"/>
    </xf>
    <xf numFmtId="171" fontId="5" fillId="0" borderId="0" xfId="0" applyNumberFormat="1" applyFont="1" applyAlignment="1">
      <alignment horizontal="center" vertical="center" wrapText="1"/>
    </xf>
    <xf numFmtId="171" fontId="22" fillId="13" borderId="59" xfId="0" applyNumberFormat="1" applyFont="1" applyFill="1" applyBorder="1" applyAlignment="1">
      <alignment horizontal="center" vertical="center"/>
    </xf>
    <xf numFmtId="171" fontId="22" fillId="13" borderId="45" xfId="0" applyNumberFormat="1" applyFont="1" applyFill="1" applyBorder="1" applyAlignment="1">
      <alignment horizontal="center" vertical="center"/>
    </xf>
    <xf numFmtId="171" fontId="22" fillId="13" borderId="125" xfId="0" applyNumberFormat="1" applyFont="1" applyFill="1" applyBorder="1" applyAlignment="1">
      <alignment horizontal="center" vertical="center"/>
    </xf>
    <xf numFmtId="171" fontId="22" fillId="13" borderId="64" xfId="0" applyNumberFormat="1" applyFont="1" applyFill="1" applyBorder="1" applyAlignment="1">
      <alignment horizontal="center" vertical="center"/>
    </xf>
    <xf numFmtId="171" fontId="22" fillId="13" borderId="37" xfId="0" applyNumberFormat="1" applyFont="1" applyFill="1" applyBorder="1" applyAlignment="1">
      <alignment horizontal="center" vertical="center"/>
    </xf>
    <xf numFmtId="171" fontId="22" fillId="13" borderId="128" xfId="0" applyNumberFormat="1" applyFont="1" applyFill="1" applyBorder="1" applyAlignment="1">
      <alignment horizontal="center" vertical="center"/>
    </xf>
    <xf numFmtId="171" fontId="22" fillId="13" borderId="126" xfId="0" applyNumberFormat="1" applyFont="1" applyFill="1" applyBorder="1" applyAlignment="1">
      <alignment horizontal="center" vertical="center" wrapText="1"/>
    </xf>
    <xf numFmtId="171" fontId="22" fillId="13" borderId="129" xfId="0" applyNumberFormat="1" applyFont="1" applyFill="1" applyBorder="1" applyAlignment="1">
      <alignment horizontal="center" vertical="center" wrapText="1"/>
    </xf>
    <xf numFmtId="171" fontId="22" fillId="13" borderId="127" xfId="0" applyNumberFormat="1" applyFont="1" applyFill="1" applyBorder="1" applyAlignment="1">
      <alignment horizontal="center" vertical="center" wrapText="1"/>
    </xf>
    <xf numFmtId="171" fontId="22" fillId="13" borderId="130" xfId="0" applyNumberFormat="1" applyFont="1" applyFill="1" applyBorder="1" applyAlignment="1">
      <alignment horizontal="center" vertical="center" wrapText="1"/>
    </xf>
    <xf numFmtId="171" fontId="22" fillId="7" borderId="55" xfId="0" applyNumberFormat="1" applyFont="1" applyFill="1" applyBorder="1" applyAlignment="1">
      <alignment horizontal="center" vertical="center" wrapText="1"/>
    </xf>
    <xf numFmtId="171" fontId="22" fillId="7" borderId="63" xfId="0" applyNumberFormat="1" applyFont="1" applyFill="1" applyBorder="1" applyAlignment="1">
      <alignment horizontal="center" vertical="center"/>
    </xf>
    <xf numFmtId="171" fontId="44" fillId="7" borderId="111" xfId="0" applyNumberFormat="1" applyFont="1" applyFill="1" applyBorder="1" applyAlignment="1">
      <alignment horizontal="left" vertical="center" wrapText="1"/>
    </xf>
    <xf numFmtId="171" fontId="44" fillId="7" borderId="111" xfId="0" applyNumberFormat="1" applyFont="1" applyFill="1" applyBorder="1" applyAlignment="1">
      <alignment horizontal="left" vertical="center"/>
    </xf>
    <xf numFmtId="171" fontId="44" fillId="7" borderId="123" xfId="0" applyNumberFormat="1" applyFont="1" applyFill="1" applyBorder="1" applyAlignment="1">
      <alignment horizontal="left" vertical="center"/>
    </xf>
    <xf numFmtId="171" fontId="44" fillId="7" borderId="111" xfId="0" applyNumberFormat="1" applyFont="1" applyFill="1" applyBorder="1" applyAlignment="1">
      <alignment horizontal="left" wrapText="1"/>
    </xf>
    <xf numFmtId="171" fontId="44" fillId="7" borderId="111" xfId="0" applyNumberFormat="1" applyFont="1" applyFill="1" applyBorder="1" applyAlignment="1">
      <alignment horizontal="left"/>
    </xf>
    <xf numFmtId="171" fontId="44" fillId="7" borderId="123" xfId="0" applyNumberFormat="1" applyFont="1" applyFill="1" applyBorder="1" applyAlignment="1">
      <alignment horizontal="left"/>
    </xf>
    <xf numFmtId="171" fontId="44" fillId="13" borderId="69" xfId="0" applyNumberFormat="1" applyFont="1" applyFill="1" applyBorder="1" applyAlignment="1">
      <alignment horizontal="center" vertical="center"/>
    </xf>
    <xf numFmtId="171" fontId="44" fillId="13" borderId="70" xfId="0" applyNumberFormat="1" applyFont="1" applyFill="1" applyBorder="1" applyAlignment="1">
      <alignment horizontal="center" vertical="center"/>
    </xf>
    <xf numFmtId="3" fontId="44" fillId="7" borderId="103" xfId="18" applyNumberFormat="1" applyFont="1" applyFill="1" applyBorder="1" applyAlignment="1">
      <alignment horizontal="center" vertical="center"/>
    </xf>
    <xf numFmtId="3" fontId="44" fillId="7" borderId="74" xfId="18" applyNumberFormat="1" applyFont="1" applyFill="1" applyBorder="1" applyAlignment="1">
      <alignment horizontal="center" vertical="center"/>
    </xf>
    <xf numFmtId="3" fontId="44" fillId="7" borderId="113" xfId="18" applyNumberFormat="1" applyFont="1" applyFill="1" applyBorder="1" applyAlignment="1">
      <alignment horizontal="center" vertical="center"/>
    </xf>
    <xf numFmtId="3" fontId="44" fillId="7" borderId="28" xfId="18" applyNumberFormat="1" applyFont="1" applyFill="1" applyBorder="1" applyAlignment="1">
      <alignment horizontal="center" vertical="center"/>
    </xf>
    <xf numFmtId="3" fontId="44" fillId="7" borderId="102" xfId="18" applyNumberFormat="1" applyFont="1" applyFill="1" applyBorder="1" applyAlignment="1">
      <alignment horizontal="center" vertical="center"/>
    </xf>
    <xf numFmtId="3" fontId="44" fillId="7" borderId="69" xfId="18" applyNumberFormat="1" applyFont="1" applyFill="1" applyBorder="1" applyAlignment="1">
      <alignment horizontal="center" vertical="center"/>
    </xf>
    <xf numFmtId="3" fontId="44" fillId="7" borderId="107" xfId="18" applyNumberFormat="1" applyFont="1" applyFill="1" applyBorder="1" applyAlignment="1">
      <alignment horizontal="center" vertical="center"/>
    </xf>
    <xf numFmtId="3" fontId="44" fillId="7" borderId="108" xfId="18" applyNumberFormat="1" applyFont="1" applyFill="1" applyBorder="1" applyAlignment="1">
      <alignment horizontal="center" vertical="center"/>
    </xf>
    <xf numFmtId="165" fontId="15" fillId="7" borderId="133" xfId="18" applyFont="1" applyFill="1" applyBorder="1" applyAlignment="1">
      <alignment horizontal="right" vertical="center"/>
    </xf>
    <xf numFmtId="165" fontId="15" fillId="7" borderId="108" xfId="18" applyFont="1" applyFill="1" applyBorder="1" applyAlignment="1">
      <alignment horizontal="right" vertical="center"/>
    </xf>
    <xf numFmtId="165" fontId="15" fillId="7" borderId="109" xfId="18" applyFont="1" applyFill="1" applyBorder="1" applyAlignment="1">
      <alignment horizontal="right" vertical="center"/>
    </xf>
    <xf numFmtId="173" fontId="35" fillId="7" borderId="133" xfId="18" applyNumberFormat="1" applyFont="1" applyFill="1" applyBorder="1" applyAlignment="1">
      <alignment horizontal="center" vertical="center"/>
    </xf>
    <xf numFmtId="173" fontId="35" fillId="7" borderId="135" xfId="18" applyNumberFormat="1" applyFont="1" applyFill="1" applyBorder="1" applyAlignment="1">
      <alignment horizontal="center" vertical="center"/>
    </xf>
    <xf numFmtId="171" fontId="29" fillId="7" borderId="55" xfId="17" applyNumberFormat="1" applyFont="1" applyFill="1" applyBorder="1" applyAlignment="1">
      <alignment horizontal="center" wrapText="1"/>
    </xf>
    <xf numFmtId="171" fontId="29" fillId="7" borderId="62" xfId="17" applyNumberFormat="1" applyFont="1" applyFill="1" applyBorder="1" applyAlignment="1">
      <alignment horizontal="center"/>
    </xf>
    <xf numFmtId="171" fontId="29" fillId="7" borderId="63" xfId="17" applyNumberFormat="1" applyFont="1" applyFill="1" applyBorder="1" applyAlignment="1">
      <alignment horizontal="center"/>
    </xf>
    <xf numFmtId="171" fontId="26" fillId="7" borderId="45" xfId="0" applyNumberFormat="1" applyFont="1" applyFill="1" applyBorder="1" applyAlignment="1">
      <alignment horizontal="left" vertical="center" wrapText="1"/>
    </xf>
    <xf numFmtId="171" fontId="26" fillId="7" borderId="45" xfId="0" applyNumberFormat="1" applyFont="1" applyFill="1" applyBorder="1" applyAlignment="1">
      <alignment horizontal="left" vertical="center"/>
    </xf>
    <xf numFmtId="171" fontId="26" fillId="7" borderId="65" xfId="0" applyNumberFormat="1" applyFont="1" applyFill="1" applyBorder="1" applyAlignment="1">
      <alignment horizontal="left" vertical="center"/>
    </xf>
    <xf numFmtId="0" fontId="29" fillId="7" borderId="42" xfId="0" applyFont="1" applyFill="1" applyBorder="1" applyAlignment="1">
      <alignment horizontal="center" vertical="center"/>
    </xf>
    <xf numFmtId="171" fontId="34" fillId="5" borderId="42" xfId="21" applyNumberFormat="1" applyFont="1" applyFill="1" applyBorder="1" applyAlignment="1" applyProtection="1">
      <alignment horizontal="left" vertical="center"/>
      <protection locked="0"/>
    </xf>
    <xf numFmtId="171" fontId="9" fillId="9" borderId="126" xfId="17" applyNumberFormat="1" applyFont="1" applyFill="1" applyBorder="1" applyAlignment="1">
      <alignment horizontal="center" vertical="center"/>
    </xf>
    <xf numFmtId="171" fontId="9" fillId="9" borderId="82" xfId="17" applyNumberFormat="1" applyFont="1" applyFill="1" applyBorder="1" applyAlignment="1">
      <alignment horizontal="center" vertical="center"/>
    </xf>
    <xf numFmtId="171" fontId="9" fillId="9" borderId="68" xfId="17" applyNumberFormat="1" applyFont="1" applyFill="1" applyBorder="1" applyAlignment="1">
      <alignment horizontal="center" vertical="center" wrapText="1"/>
    </xf>
    <xf numFmtId="171" fontId="9" fillId="9" borderId="43" xfId="17" applyNumberFormat="1" applyFont="1" applyFill="1" applyBorder="1" applyAlignment="1">
      <alignment horizontal="center" vertical="center" wrapText="1"/>
    </xf>
    <xf numFmtId="171" fontId="9" fillId="9" borderId="71" xfId="17" applyNumberFormat="1" applyFont="1" applyFill="1" applyBorder="1" applyAlignment="1">
      <alignment horizontal="center" vertical="center" wrapText="1"/>
    </xf>
    <xf numFmtId="171" fontId="9" fillId="9" borderId="116" xfId="17" applyNumberFormat="1" applyFont="1" applyFill="1" applyBorder="1" applyAlignment="1">
      <alignment horizontal="center" vertical="center" wrapText="1"/>
    </xf>
    <xf numFmtId="171" fontId="52" fillId="13" borderId="126" xfId="0" applyNumberFormat="1" applyFont="1" applyFill="1" applyBorder="1" applyAlignment="1">
      <alignment horizontal="center" vertical="center" wrapText="1"/>
    </xf>
    <xf numFmtId="171" fontId="52" fillId="13" borderId="79" xfId="0" applyNumberFormat="1" applyFont="1" applyFill="1" applyBorder="1" applyAlignment="1">
      <alignment horizontal="center" vertical="center" wrapText="1"/>
    </xf>
    <xf numFmtId="171" fontId="52" fillId="13" borderId="129" xfId="0" applyNumberFormat="1" applyFont="1" applyFill="1" applyBorder="1" applyAlignment="1">
      <alignment horizontal="center" vertical="center" wrapText="1"/>
    </xf>
    <xf numFmtId="171" fontId="52" fillId="13" borderId="127" xfId="0" applyNumberFormat="1" applyFont="1" applyFill="1" applyBorder="1" applyAlignment="1">
      <alignment horizontal="center" vertical="center" wrapText="1"/>
    </xf>
    <xf numFmtId="171" fontId="52" fillId="13" borderId="104" xfId="0" applyNumberFormat="1" applyFont="1" applyFill="1" applyBorder="1" applyAlignment="1">
      <alignment horizontal="center" vertical="center" wrapText="1"/>
    </xf>
    <xf numFmtId="171" fontId="52" fillId="13" borderId="130" xfId="0" applyNumberFormat="1" applyFont="1" applyFill="1" applyBorder="1" applyAlignment="1">
      <alignment horizontal="center" vertical="center" wrapText="1"/>
    </xf>
    <xf numFmtId="171" fontId="51" fillId="7" borderId="55" xfId="0" applyNumberFormat="1" applyFont="1" applyFill="1" applyBorder="1" applyAlignment="1">
      <alignment horizontal="center" vertical="center" wrapText="1"/>
    </xf>
    <xf numFmtId="171" fontId="51" fillId="7" borderId="62" xfId="0" applyNumberFormat="1" applyFont="1" applyFill="1" applyBorder="1" applyAlignment="1">
      <alignment horizontal="center" vertical="center"/>
    </xf>
    <xf numFmtId="171" fontId="51" fillId="7" borderId="63" xfId="0" applyNumberFormat="1" applyFont="1" applyFill="1" applyBorder="1" applyAlignment="1">
      <alignment horizontal="center" vertical="center"/>
    </xf>
    <xf numFmtId="171" fontId="52" fillId="7" borderId="111" xfId="0" applyNumberFormat="1" applyFont="1" applyFill="1" applyBorder="1" applyAlignment="1">
      <alignment horizontal="left" wrapText="1"/>
    </xf>
    <xf numFmtId="171" fontId="52" fillId="7" borderId="123" xfId="0" applyNumberFormat="1" applyFont="1" applyFill="1" applyBorder="1" applyAlignment="1">
      <alignment horizontal="left" wrapText="1"/>
    </xf>
    <xf numFmtId="2" fontId="49" fillId="7" borderId="0" xfId="16" applyNumberFormat="1" applyFont="1" applyFill="1" applyBorder="1" applyAlignment="1">
      <alignment horizontal="center" vertical="center"/>
    </xf>
    <xf numFmtId="171" fontId="51" fillId="7" borderId="107" xfId="0" applyNumberFormat="1" applyFont="1" applyFill="1" applyBorder="1" applyAlignment="1">
      <alignment horizontal="center" vertical="center"/>
    </xf>
    <xf numFmtId="171" fontId="51" fillId="7" borderId="108" xfId="0" applyNumberFormat="1" applyFont="1" applyFill="1" applyBorder="1" applyAlignment="1">
      <alignment horizontal="center" vertical="center"/>
    </xf>
    <xf numFmtId="171" fontId="51" fillId="7" borderId="109" xfId="0" applyNumberFormat="1" applyFont="1" applyFill="1" applyBorder="1" applyAlignment="1">
      <alignment horizontal="center" vertical="center"/>
    </xf>
    <xf numFmtId="171" fontId="52" fillId="13" borderId="59" xfId="0" applyNumberFormat="1" applyFont="1" applyFill="1" applyBorder="1" applyAlignment="1">
      <alignment horizontal="center" vertical="center"/>
    </xf>
    <xf numFmtId="171" fontId="52" fillId="13" borderId="45" xfId="0" applyNumberFormat="1" applyFont="1" applyFill="1" applyBorder="1" applyAlignment="1">
      <alignment horizontal="center" vertical="center"/>
    </xf>
    <xf numFmtId="171" fontId="52" fillId="13" borderId="125" xfId="0" applyNumberFormat="1" applyFont="1" applyFill="1" applyBorder="1" applyAlignment="1">
      <alignment horizontal="center" vertical="center"/>
    </xf>
    <xf numFmtId="171" fontId="52" fillId="13" borderId="102" xfId="0" applyNumberFormat="1" applyFont="1" applyFill="1" applyBorder="1" applyAlignment="1">
      <alignment horizontal="center" vertical="center"/>
    </xf>
    <xf numFmtId="171" fontId="52" fillId="13" borderId="69" xfId="0" applyNumberFormat="1" applyFont="1" applyFill="1" applyBorder="1" applyAlignment="1">
      <alignment horizontal="center" vertical="center"/>
    </xf>
    <xf numFmtId="171" fontId="52" fillId="13" borderId="70" xfId="0" applyNumberFormat="1" applyFont="1" applyFill="1" applyBorder="1" applyAlignment="1">
      <alignment horizontal="center" vertical="center"/>
    </xf>
    <xf numFmtId="4" fontId="52" fillId="13" borderId="126" xfId="0" applyNumberFormat="1" applyFont="1" applyFill="1" applyBorder="1" applyAlignment="1">
      <alignment horizontal="center" vertical="center" wrapText="1"/>
    </xf>
    <xf numFmtId="4" fontId="52" fillId="13" borderId="79" xfId="0" applyNumberFormat="1" applyFont="1" applyFill="1" applyBorder="1" applyAlignment="1">
      <alignment horizontal="center" vertical="center" wrapText="1"/>
    </xf>
    <xf numFmtId="4" fontId="52" fillId="13" borderId="129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71" fontId="52" fillId="13" borderId="93" xfId="0" applyNumberFormat="1" applyFont="1" applyFill="1" applyBorder="1" applyAlignment="1">
      <alignment horizontal="center" vertical="center"/>
    </xf>
    <xf numFmtId="171" fontId="52" fillId="13" borderId="101" xfId="0" applyNumberFormat="1" applyFont="1" applyFill="1" applyBorder="1" applyAlignment="1">
      <alignment horizontal="center" vertical="center"/>
    </xf>
    <xf numFmtId="171" fontId="5" fillId="11" borderId="55" xfId="0" applyNumberFormat="1" applyFont="1" applyFill="1" applyBorder="1" applyAlignment="1">
      <alignment horizontal="center" vertical="center"/>
    </xf>
    <xf numFmtId="171" fontId="5" fillId="11" borderId="62" xfId="0" applyNumberFormat="1" applyFont="1" applyFill="1" applyBorder="1" applyAlignment="1">
      <alignment horizontal="center" vertical="center"/>
    </xf>
    <xf numFmtId="171" fontId="5" fillId="11" borderId="63" xfId="0" applyNumberFormat="1" applyFont="1" applyFill="1" applyBorder="1" applyAlignment="1">
      <alignment horizontal="center" vertical="center"/>
    </xf>
    <xf numFmtId="1" fontId="52" fillId="7" borderId="111" xfId="0" applyNumberFormat="1" applyFont="1" applyFill="1" applyBorder="1" applyAlignment="1">
      <alignment vertical="center" wrapText="1"/>
    </xf>
    <xf numFmtId="1" fontId="52" fillId="7" borderId="111" xfId="0" applyNumberFormat="1" applyFont="1" applyFill="1" applyBorder="1" applyAlignment="1">
      <alignment vertical="center"/>
    </xf>
    <xf numFmtId="1" fontId="52" fillId="7" borderId="123" xfId="0" applyNumberFormat="1" applyFont="1" applyFill="1" applyBorder="1" applyAlignment="1">
      <alignment vertical="center"/>
    </xf>
    <xf numFmtId="1" fontId="52" fillId="7" borderId="74" xfId="0" applyNumberFormat="1" applyFont="1" applyFill="1" applyBorder="1" applyAlignment="1">
      <alignment horizontal="left"/>
    </xf>
    <xf numFmtId="1" fontId="52" fillId="7" borderId="114" xfId="0" applyNumberFormat="1" applyFont="1" applyFill="1" applyBorder="1" applyAlignment="1">
      <alignment horizontal="left"/>
    </xf>
    <xf numFmtId="1" fontId="52" fillId="7" borderId="108" xfId="0" applyNumberFormat="1" applyFont="1" applyFill="1" applyBorder="1" applyAlignment="1">
      <alignment horizontal="left"/>
    </xf>
    <xf numFmtId="1" fontId="52" fillId="7" borderId="135" xfId="0" applyNumberFormat="1" applyFont="1" applyFill="1" applyBorder="1" applyAlignment="1">
      <alignment horizontal="left"/>
    </xf>
    <xf numFmtId="0" fontId="5" fillId="0" borderId="59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171" fontId="5" fillId="7" borderId="64" xfId="0" applyNumberFormat="1" applyFont="1" applyFill="1" applyBorder="1" applyAlignment="1">
      <alignment horizontal="center"/>
    </xf>
    <xf numFmtId="171" fontId="5" fillId="7" borderId="37" xfId="0" applyNumberFormat="1" applyFont="1" applyFill="1" applyBorder="1" applyAlignment="1">
      <alignment horizontal="center"/>
    </xf>
    <xf numFmtId="171" fontId="5" fillId="7" borderId="67" xfId="0" applyNumberFormat="1" applyFont="1" applyFill="1" applyBorder="1" applyAlignment="1">
      <alignment horizontal="center"/>
    </xf>
    <xf numFmtId="171" fontId="51" fillId="13" borderId="92" xfId="0" applyNumberFormat="1" applyFont="1" applyFill="1" applyBorder="1" applyAlignment="1">
      <alignment horizontal="center"/>
    </xf>
    <xf numFmtId="171" fontId="51" fillId="13" borderId="48" xfId="0" applyNumberFormat="1" applyFont="1" applyFill="1" applyBorder="1" applyAlignment="1">
      <alignment horizontal="center"/>
    </xf>
    <xf numFmtId="171" fontId="51" fillId="13" borderId="48" xfId="0" applyNumberFormat="1" applyFont="1" applyFill="1" applyBorder="1" applyAlignment="1">
      <alignment horizontal="center" vertical="center"/>
    </xf>
    <xf numFmtId="0" fontId="5" fillId="13" borderId="51" xfId="0" applyFont="1" applyFill="1" applyBorder="1" applyAlignment="1">
      <alignment horizontal="center" vertical="center"/>
    </xf>
    <xf numFmtId="1" fontId="29" fillId="7" borderId="0" xfId="16" applyNumberFormat="1" applyFont="1" applyFill="1" applyBorder="1" applyAlignment="1">
      <alignment horizontal="center" vertical="center" wrapText="1"/>
    </xf>
    <xf numFmtId="171" fontId="29" fillId="7" borderId="140" xfId="0" applyNumberFormat="1" applyFont="1" applyFill="1" applyBorder="1" applyAlignment="1">
      <alignment horizontal="center"/>
    </xf>
    <xf numFmtId="171" fontId="29" fillId="7" borderId="16" xfId="0" applyNumberFormat="1" applyFont="1" applyFill="1" applyBorder="1" applyAlignment="1">
      <alignment horizontal="center"/>
    </xf>
    <xf numFmtId="171" fontId="29" fillId="7" borderId="99" xfId="0" applyNumberFormat="1" applyFont="1" applyFill="1" applyBorder="1" applyAlignment="1">
      <alignment vertical="center"/>
    </xf>
    <xf numFmtId="0" fontId="5" fillId="0" borderId="95" xfId="0" applyFont="1" applyBorder="1" applyAlignment="1">
      <alignment vertical="center"/>
    </xf>
    <xf numFmtId="171" fontId="28" fillId="7" borderId="55" xfId="0" applyNumberFormat="1" applyFont="1" applyFill="1" applyBorder="1" applyAlignment="1">
      <alignment horizontal="center"/>
    </xf>
    <xf numFmtId="171" fontId="28" fillId="7" borderId="62" xfId="0" applyNumberFormat="1" applyFont="1" applyFill="1" applyBorder="1" applyAlignment="1">
      <alignment horizontal="center"/>
    </xf>
    <xf numFmtId="171" fontId="28" fillId="7" borderId="63" xfId="0" applyNumberFormat="1" applyFont="1" applyFill="1" applyBorder="1" applyAlignment="1">
      <alignment horizontal="center"/>
    </xf>
    <xf numFmtId="171" fontId="29" fillId="7" borderId="55" xfId="0" applyNumberFormat="1" applyFont="1" applyFill="1" applyBorder="1" applyAlignment="1">
      <alignment horizontal="center" vertical="center" wrapText="1"/>
    </xf>
    <xf numFmtId="171" fontId="29" fillId="7" borderId="62" xfId="0" applyNumberFormat="1" applyFont="1" applyFill="1" applyBorder="1" applyAlignment="1">
      <alignment horizontal="center" vertical="center"/>
    </xf>
    <xf numFmtId="171" fontId="29" fillId="7" borderId="63" xfId="0" applyNumberFormat="1" applyFont="1" applyFill="1" applyBorder="1" applyAlignment="1">
      <alignment horizontal="center" vertical="center"/>
    </xf>
    <xf numFmtId="1" fontId="26" fillId="7" borderId="111" xfId="0" applyNumberFormat="1" applyFont="1" applyFill="1" applyBorder="1" applyAlignment="1">
      <alignment horizontal="left" wrapText="1"/>
    </xf>
    <xf numFmtId="1" fontId="26" fillId="7" borderId="111" xfId="0" applyNumberFormat="1" applyFont="1" applyFill="1" applyBorder="1" applyAlignment="1">
      <alignment horizontal="left"/>
    </xf>
    <xf numFmtId="1" fontId="26" fillId="7" borderId="123" xfId="0" applyNumberFormat="1" applyFont="1" applyFill="1" applyBorder="1" applyAlignment="1">
      <alignment horizontal="left"/>
    </xf>
    <xf numFmtId="165" fontId="49" fillId="7" borderId="0" xfId="16" applyFont="1" applyFill="1" applyBorder="1" applyAlignment="1">
      <alignment horizontal="center" vertical="center" wrapText="1"/>
    </xf>
    <xf numFmtId="2" fontId="49" fillId="7" borderId="0" xfId="16" applyNumberFormat="1" applyFont="1" applyFill="1" applyBorder="1" applyAlignment="1">
      <alignment horizontal="center" vertical="center" wrapText="1"/>
    </xf>
    <xf numFmtId="165" fontId="49" fillId="7" borderId="0" xfId="16" applyFont="1" applyFill="1" applyBorder="1" applyAlignment="1">
      <alignment horizontal="center" vertical="center"/>
    </xf>
    <xf numFmtId="1" fontId="50" fillId="7" borderId="1" xfId="16" applyNumberFormat="1" applyFont="1" applyFill="1" applyBorder="1" applyAlignment="1">
      <alignment horizontal="center" vertical="center"/>
    </xf>
    <xf numFmtId="1" fontId="49" fillId="7" borderId="2" xfId="0" applyNumberFormat="1" applyFont="1" applyFill="1" applyBorder="1" applyAlignment="1" applyProtection="1">
      <alignment horizontal="center" vertical="center"/>
      <protection locked="0"/>
    </xf>
    <xf numFmtId="1" fontId="49" fillId="7" borderId="3" xfId="0" applyNumberFormat="1" applyFont="1" applyFill="1" applyBorder="1" applyAlignment="1" applyProtection="1">
      <alignment horizontal="center" vertical="center"/>
      <protection locked="0"/>
    </xf>
    <xf numFmtId="1" fontId="49" fillId="7" borderId="4" xfId="0" applyNumberFormat="1" applyFont="1" applyFill="1" applyBorder="1" applyAlignment="1" applyProtection="1">
      <alignment horizontal="center" vertical="center"/>
      <protection locked="0"/>
    </xf>
    <xf numFmtId="171" fontId="29" fillId="7" borderId="55" xfId="0" applyNumberFormat="1" applyFont="1" applyFill="1" applyBorder="1" applyAlignment="1">
      <alignment horizontal="center" wrapText="1"/>
    </xf>
    <xf numFmtId="171" fontId="29" fillId="7" borderId="62" xfId="0" applyNumberFormat="1" applyFont="1" applyFill="1" applyBorder="1" applyAlignment="1">
      <alignment horizontal="center"/>
    </xf>
    <xf numFmtId="171" fontId="29" fillId="7" borderId="63" xfId="0" applyNumberFormat="1" applyFont="1" applyFill="1" applyBorder="1" applyAlignment="1">
      <alignment horizontal="center"/>
    </xf>
    <xf numFmtId="170" fontId="31" fillId="11" borderId="55" xfId="0" applyNumberFormat="1" applyFont="1" applyFill="1" applyBorder="1" applyAlignment="1">
      <alignment horizontal="center"/>
    </xf>
    <xf numFmtId="170" fontId="31" fillId="11" borderId="62" xfId="0" applyNumberFormat="1" applyFont="1" applyFill="1" applyBorder="1" applyAlignment="1">
      <alignment horizontal="center"/>
    </xf>
    <xf numFmtId="170" fontId="31" fillId="11" borderId="63" xfId="0" applyNumberFormat="1" applyFont="1" applyFill="1" applyBorder="1" applyAlignment="1">
      <alignment horizontal="center"/>
    </xf>
    <xf numFmtId="1" fontId="50" fillId="7" borderId="111" xfId="0" applyNumberFormat="1" applyFont="1" applyFill="1" applyBorder="1" applyAlignment="1">
      <alignment horizontal="left" wrapText="1"/>
    </xf>
    <xf numFmtId="1" fontId="50" fillId="7" borderId="111" xfId="0" applyNumberFormat="1" applyFont="1" applyFill="1" applyBorder="1" applyAlignment="1">
      <alignment horizontal="left"/>
    </xf>
    <xf numFmtId="1" fontId="50" fillId="7" borderId="123" xfId="0" applyNumberFormat="1" applyFont="1" applyFill="1" applyBorder="1" applyAlignment="1">
      <alignment horizontal="left"/>
    </xf>
    <xf numFmtId="1" fontId="50" fillId="7" borderId="111" xfId="0" applyNumberFormat="1" applyFont="1" applyFill="1" applyBorder="1" applyAlignment="1">
      <alignment horizontal="left" vertical="center" wrapText="1"/>
    </xf>
    <xf numFmtId="1" fontId="50" fillId="7" borderId="111" xfId="0" applyNumberFormat="1" applyFont="1" applyFill="1" applyBorder="1" applyAlignment="1">
      <alignment horizontal="left" vertical="center"/>
    </xf>
    <xf numFmtId="1" fontId="50" fillId="7" borderId="123" xfId="0" applyNumberFormat="1" applyFont="1" applyFill="1" applyBorder="1" applyAlignment="1">
      <alignment horizontal="left" vertical="center"/>
    </xf>
    <xf numFmtId="171" fontId="31" fillId="7" borderId="62" xfId="0" applyNumberFormat="1" applyFont="1" applyFill="1" applyBorder="1" applyAlignment="1">
      <alignment horizontal="center"/>
    </xf>
    <xf numFmtId="171" fontId="31" fillId="7" borderId="63" xfId="0" applyNumberFormat="1" applyFont="1" applyFill="1" applyBorder="1" applyAlignment="1">
      <alignment horizontal="center"/>
    </xf>
    <xf numFmtId="171" fontId="31" fillId="7" borderId="55" xfId="0" applyNumberFormat="1" applyFont="1" applyFill="1" applyBorder="1" applyAlignment="1">
      <alignment horizontal="center"/>
    </xf>
    <xf numFmtId="171" fontId="49" fillId="7" borderId="140" xfId="0" applyNumberFormat="1" applyFont="1" applyFill="1" applyBorder="1" applyAlignment="1">
      <alignment horizontal="center"/>
    </xf>
    <xf numFmtId="171" fontId="49" fillId="7" borderId="16" xfId="0" applyNumberFormat="1" applyFont="1" applyFill="1" applyBorder="1" applyAlignment="1">
      <alignment horizontal="center"/>
    </xf>
    <xf numFmtId="171" fontId="49" fillId="7" borderId="9" xfId="0" applyNumberFormat="1" applyFont="1" applyFill="1" applyBorder="1" applyAlignment="1">
      <alignment horizontal="center" vertical="center"/>
    </xf>
    <xf numFmtId="171" fontId="49" fillId="7" borderId="10" xfId="0" applyNumberFormat="1" applyFont="1" applyFill="1" applyBorder="1" applyAlignment="1">
      <alignment horizontal="center" vertical="center"/>
    </xf>
    <xf numFmtId="171" fontId="49" fillId="7" borderId="99" xfId="0" applyNumberFormat="1" applyFont="1" applyFill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171" fontId="49" fillId="13" borderId="93" xfId="0" applyNumberFormat="1" applyFont="1" applyFill="1" applyBorder="1" applyAlignment="1">
      <alignment vertical="center"/>
    </xf>
    <xf numFmtId="0" fontId="31" fillId="13" borderId="101" xfId="0" applyFont="1" applyFill="1" applyBorder="1" applyAlignment="1">
      <alignment vertical="center"/>
    </xf>
    <xf numFmtId="171" fontId="49" fillId="13" borderId="141" xfId="0" applyNumberFormat="1" applyFont="1" applyFill="1" applyBorder="1" applyAlignment="1">
      <alignment horizontal="center"/>
    </xf>
    <xf numFmtId="171" fontId="49" fillId="13" borderId="52" xfId="0" applyNumberFormat="1" applyFont="1" applyFill="1" applyBorder="1" applyAlignment="1">
      <alignment horizontal="center"/>
    </xf>
    <xf numFmtId="171" fontId="49" fillId="13" borderId="56" xfId="0" applyNumberFormat="1" applyFont="1" applyFill="1" applyBorder="1" applyAlignment="1">
      <alignment horizontal="center" vertical="center"/>
    </xf>
    <xf numFmtId="171" fontId="49" fillId="13" borderId="57" xfId="0" applyNumberFormat="1" applyFont="1" applyFill="1" applyBorder="1" applyAlignment="1">
      <alignment horizontal="center" vertical="center"/>
    </xf>
    <xf numFmtId="172" fontId="26" fillId="7" borderId="1" xfId="0" applyNumberFormat="1" applyFont="1" applyFill="1" applyBorder="1" applyAlignment="1">
      <alignment horizontal="center" vertical="center" wrapText="1"/>
    </xf>
    <xf numFmtId="2" fontId="26" fillId="7" borderId="1" xfId="16" applyNumberFormat="1" applyFont="1" applyFill="1" applyBorder="1" applyAlignment="1">
      <alignment horizontal="center" vertical="center"/>
    </xf>
    <xf numFmtId="1" fontId="26" fillId="7" borderId="122" xfId="0" applyNumberFormat="1" applyFont="1" applyFill="1" applyBorder="1" applyAlignment="1">
      <alignment horizontal="left"/>
    </xf>
    <xf numFmtId="1" fontId="26" fillId="7" borderId="36" xfId="0" applyNumberFormat="1" applyFont="1" applyFill="1" applyBorder="1" applyAlignment="1">
      <alignment horizontal="left"/>
    </xf>
    <xf numFmtId="1" fontId="26" fillId="7" borderId="142" xfId="0" applyNumberFormat="1" applyFont="1" applyFill="1" applyBorder="1" applyAlignment="1">
      <alignment horizontal="left"/>
    </xf>
    <xf numFmtId="1" fontId="26" fillId="7" borderId="2" xfId="0" applyNumberFormat="1" applyFont="1" applyFill="1" applyBorder="1" applyAlignment="1">
      <alignment horizontal="left"/>
    </xf>
    <xf numFmtId="1" fontId="26" fillId="7" borderId="3" xfId="0" applyNumberFormat="1" applyFont="1" applyFill="1" applyBorder="1" applyAlignment="1">
      <alignment horizontal="left"/>
    </xf>
    <xf numFmtId="1" fontId="26" fillId="7" borderId="54" xfId="0" applyNumberFormat="1" applyFont="1" applyFill="1" applyBorder="1" applyAlignment="1">
      <alignment horizontal="left"/>
    </xf>
    <xf numFmtId="1" fontId="26" fillId="7" borderId="48" xfId="0" applyNumberFormat="1" applyFont="1" applyFill="1" applyBorder="1" applyAlignment="1">
      <alignment horizontal="left" wrapText="1"/>
    </xf>
    <xf numFmtId="1" fontId="26" fillId="7" borderId="48" xfId="0" applyNumberFormat="1" applyFont="1" applyFill="1" applyBorder="1" applyAlignment="1">
      <alignment horizontal="left"/>
    </xf>
    <xf numFmtId="1" fontId="26" fillId="7" borderId="93" xfId="0" applyNumberFormat="1" applyFont="1" applyFill="1" applyBorder="1" applyAlignment="1">
      <alignment horizontal="left"/>
    </xf>
    <xf numFmtId="171" fontId="29" fillId="7" borderId="59" xfId="0" applyNumberFormat="1" applyFont="1" applyFill="1" applyBorder="1" applyAlignment="1">
      <alignment horizontal="center" vertical="center" wrapText="1"/>
    </xf>
    <xf numFmtId="171" fontId="29" fillId="7" borderId="45" xfId="0" applyNumberFormat="1" applyFont="1" applyFill="1" applyBorder="1" applyAlignment="1">
      <alignment horizontal="center" vertical="center"/>
    </xf>
    <xf numFmtId="171" fontId="29" fillId="7" borderId="65" xfId="0" applyNumberFormat="1" applyFont="1" applyFill="1" applyBorder="1" applyAlignment="1">
      <alignment horizontal="center" vertical="center"/>
    </xf>
    <xf numFmtId="0" fontId="31" fillId="0" borderId="139" xfId="0" applyFont="1" applyBorder="1" applyAlignment="1">
      <alignment horizontal="center" vertical="center"/>
    </xf>
    <xf numFmtId="0" fontId="31" fillId="0" borderId="51" xfId="0" applyFont="1" applyBorder="1" applyAlignment="1">
      <alignment horizontal="center" vertical="center"/>
    </xf>
    <xf numFmtId="49" fontId="28" fillId="7" borderId="1" xfId="0" applyNumberFormat="1" applyFont="1" applyFill="1" applyBorder="1" applyAlignment="1" applyProtection="1">
      <alignment horizontal="center" vertical="center"/>
      <protection locked="0"/>
    </xf>
    <xf numFmtId="171" fontId="29" fillId="7" borderId="99" xfId="0" applyNumberFormat="1" applyFont="1" applyFill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2" fontId="29" fillId="7" borderId="56" xfId="0" applyNumberFormat="1" applyFont="1" applyFill="1" applyBorder="1" applyAlignment="1">
      <alignment horizontal="center" vertical="center"/>
    </xf>
    <xf numFmtId="2" fontId="29" fillId="7" borderId="10" xfId="0" applyNumberFormat="1" applyFont="1" applyFill="1" applyBorder="1" applyAlignment="1">
      <alignment horizontal="center" vertical="center"/>
    </xf>
    <xf numFmtId="49" fontId="28" fillId="7" borderId="0" xfId="0" applyNumberFormat="1" applyFont="1" applyFill="1" applyAlignment="1" applyProtection="1">
      <alignment horizontal="center"/>
      <protection locked="0"/>
    </xf>
    <xf numFmtId="49" fontId="28" fillId="7" borderId="55" xfId="0" applyNumberFormat="1" applyFont="1" applyFill="1" applyBorder="1" applyAlignment="1" applyProtection="1">
      <alignment horizontal="center" vertical="center"/>
      <protection locked="0"/>
    </xf>
    <xf numFmtId="49" fontId="28" fillId="7" borderId="121" xfId="0" applyNumberFormat="1" applyFont="1" applyFill="1" applyBorder="1" applyAlignment="1" applyProtection="1">
      <alignment horizontal="center" vertical="center"/>
      <protection locked="0"/>
    </xf>
    <xf numFmtId="49" fontId="28" fillId="7" borderId="2" xfId="0" applyNumberFormat="1" applyFont="1" applyFill="1" applyBorder="1" applyAlignment="1" applyProtection="1">
      <alignment horizontal="center" vertical="center"/>
      <protection locked="0"/>
    </xf>
    <xf numFmtId="49" fontId="28" fillId="7" borderId="4" xfId="0" applyNumberFormat="1" applyFont="1" applyFill="1" applyBorder="1" applyAlignment="1" applyProtection="1">
      <alignment horizontal="center" vertical="center"/>
      <protection locked="0"/>
    </xf>
    <xf numFmtId="49" fontId="28" fillId="7" borderId="55" xfId="0" applyNumberFormat="1" applyFont="1" applyFill="1" applyBorder="1" applyAlignment="1" applyProtection="1">
      <alignment horizontal="center"/>
      <protection locked="0"/>
    </xf>
    <xf numFmtId="49" fontId="28" fillId="7" borderId="62" xfId="0" applyNumberFormat="1" applyFont="1" applyFill="1" applyBorder="1" applyAlignment="1" applyProtection="1">
      <alignment horizontal="center"/>
      <protection locked="0"/>
    </xf>
    <xf numFmtId="171" fontId="14" fillId="7" borderId="55" xfId="0" applyNumberFormat="1" applyFont="1" applyFill="1" applyBorder="1" applyAlignment="1">
      <alignment horizontal="center"/>
    </xf>
    <xf numFmtId="171" fontId="14" fillId="7" borderId="62" xfId="0" applyNumberFormat="1" applyFont="1" applyFill="1" applyBorder="1" applyAlignment="1">
      <alignment horizontal="center"/>
    </xf>
    <xf numFmtId="171" fontId="14" fillId="7" borderId="63" xfId="0" applyNumberFormat="1" applyFont="1" applyFill="1" applyBorder="1" applyAlignment="1">
      <alignment horizontal="center"/>
    </xf>
    <xf numFmtId="171" fontId="26" fillId="7" borderId="45" xfId="0" applyNumberFormat="1" applyFont="1" applyFill="1" applyBorder="1" applyAlignment="1">
      <alignment horizontal="left" wrapText="1"/>
    </xf>
    <xf numFmtId="171" fontId="26" fillId="7" borderId="45" xfId="0" applyNumberFormat="1" applyFont="1" applyFill="1" applyBorder="1" applyAlignment="1">
      <alignment horizontal="left"/>
    </xf>
    <xf numFmtId="171" fontId="26" fillId="7" borderId="65" xfId="0" applyNumberFormat="1" applyFont="1" applyFill="1" applyBorder="1" applyAlignment="1">
      <alignment horizontal="left"/>
    </xf>
    <xf numFmtId="165" fontId="39" fillId="5" borderId="55" xfId="16" applyFont="1" applyFill="1" applyBorder="1" applyAlignment="1">
      <alignment horizontal="center" vertical="center"/>
    </xf>
    <xf numFmtId="165" fontId="39" fillId="5" borderId="62" xfId="16" applyFont="1" applyFill="1" applyBorder="1" applyAlignment="1">
      <alignment horizontal="center" vertical="center"/>
    </xf>
    <xf numFmtId="165" fontId="39" fillId="5" borderId="63" xfId="16" applyFont="1" applyFill="1" applyBorder="1" applyAlignment="1">
      <alignment horizontal="center" vertical="center"/>
    </xf>
    <xf numFmtId="171" fontId="26" fillId="9" borderId="103" xfId="0" applyNumberFormat="1" applyFont="1" applyFill="1" applyBorder="1" applyAlignment="1">
      <alignment horizontal="center" vertical="center"/>
    </xf>
    <xf numFmtId="0" fontId="30" fillId="0" borderId="74" xfId="0" applyFont="1" applyBorder="1" applyAlignment="1">
      <alignment horizontal="center" vertical="center"/>
    </xf>
    <xf numFmtId="0" fontId="30" fillId="0" borderId="75" xfId="0" applyFont="1" applyBorder="1" applyAlignment="1">
      <alignment horizontal="center" vertical="center"/>
    </xf>
    <xf numFmtId="171" fontId="26" fillId="9" borderId="80" xfId="0" applyNumberFormat="1" applyFont="1" applyFill="1" applyBorder="1" applyAlignment="1">
      <alignment horizontal="center" vertical="center"/>
    </xf>
    <xf numFmtId="171" fontId="26" fillId="9" borderId="82" xfId="0" applyNumberFormat="1" applyFont="1" applyFill="1" applyBorder="1" applyAlignment="1">
      <alignment horizontal="center" vertical="center"/>
    </xf>
    <xf numFmtId="171" fontId="26" fillId="9" borderId="81" xfId="0" applyNumberFormat="1" applyFont="1" applyFill="1" applyBorder="1" applyAlignment="1">
      <alignment horizontal="center" vertical="center" wrapText="1"/>
    </xf>
    <xf numFmtId="171" fontId="26" fillId="9" borderId="71" xfId="0" applyNumberFormat="1" applyFont="1" applyFill="1" applyBorder="1" applyAlignment="1">
      <alignment horizontal="center" vertical="center" wrapText="1"/>
    </xf>
    <xf numFmtId="171" fontId="26" fillId="9" borderId="77" xfId="0" applyNumberFormat="1" applyFont="1" applyFill="1" applyBorder="1" applyAlignment="1">
      <alignment horizontal="center" vertical="center" wrapText="1"/>
    </xf>
    <xf numFmtId="171" fontId="26" fillId="9" borderId="124" xfId="0" applyNumberFormat="1" applyFont="1" applyFill="1" applyBorder="1" applyAlignment="1">
      <alignment horizontal="center" vertical="center"/>
    </xf>
    <xf numFmtId="171" fontId="26" fillId="9" borderId="116" xfId="0" applyNumberFormat="1" applyFont="1" applyFill="1" applyBorder="1" applyAlignment="1">
      <alignment horizontal="center" vertical="center"/>
    </xf>
    <xf numFmtId="0" fontId="29" fillId="7" borderId="37" xfId="0" applyFont="1" applyFill="1" applyBorder="1" applyAlignment="1">
      <alignment horizontal="center" vertical="center"/>
    </xf>
    <xf numFmtId="0" fontId="29" fillId="7" borderId="67" xfId="0" applyFont="1" applyFill="1" applyBorder="1" applyAlignment="1">
      <alignment horizontal="center" vertical="center"/>
    </xf>
    <xf numFmtId="171" fontId="9" fillId="9" borderId="81" xfId="17" applyNumberFormat="1" applyFont="1" applyFill="1" applyBorder="1" applyAlignment="1">
      <alignment horizontal="center" vertical="center" wrapText="1"/>
    </xf>
    <xf numFmtId="171" fontId="9" fillId="9" borderId="124" xfId="17" applyNumberFormat="1" applyFont="1" applyFill="1" applyBorder="1" applyAlignment="1">
      <alignment horizontal="center" vertical="center" wrapText="1"/>
    </xf>
    <xf numFmtId="171" fontId="40" fillId="7" borderId="55" xfId="19" applyNumberFormat="1" applyFont="1" applyFill="1" applyBorder="1" applyAlignment="1" applyProtection="1">
      <alignment horizontal="center" vertical="center"/>
      <protection locked="0"/>
    </xf>
    <xf numFmtId="171" fontId="40" fillId="7" borderId="62" xfId="19" applyNumberFormat="1" applyFont="1" applyFill="1" applyBorder="1" applyAlignment="1" applyProtection="1">
      <alignment horizontal="center" vertical="center"/>
      <protection locked="0"/>
    </xf>
    <xf numFmtId="171" fontId="40" fillId="7" borderId="63" xfId="19" applyNumberFormat="1" applyFont="1" applyFill="1" applyBorder="1" applyAlignment="1" applyProtection="1">
      <alignment horizontal="center" vertical="center"/>
      <protection locked="0"/>
    </xf>
    <xf numFmtId="171" fontId="29" fillId="7" borderId="55" xfId="17" applyNumberFormat="1" applyFont="1" applyFill="1" applyBorder="1" applyAlignment="1">
      <alignment horizontal="center" vertical="center" wrapText="1"/>
    </xf>
    <xf numFmtId="171" fontId="29" fillId="7" borderId="62" xfId="17" applyNumberFormat="1" applyFont="1" applyFill="1" applyBorder="1" applyAlignment="1">
      <alignment horizontal="center" vertical="center"/>
    </xf>
    <xf numFmtId="171" fontId="29" fillId="7" borderId="63" xfId="17" applyNumberFormat="1" applyFont="1" applyFill="1" applyBorder="1" applyAlignment="1">
      <alignment horizontal="center" vertical="center"/>
    </xf>
    <xf numFmtId="165" fontId="15" fillId="7" borderId="144" xfId="18" applyFont="1" applyFill="1" applyBorder="1" applyAlignment="1">
      <alignment horizontal="right" vertical="center"/>
    </xf>
    <xf numFmtId="165" fontId="15" fillId="7" borderId="62" xfId="18" applyFont="1" applyFill="1" applyBorder="1" applyAlignment="1">
      <alignment horizontal="right" vertical="center"/>
    </xf>
    <xf numFmtId="165" fontId="15" fillId="7" borderId="117" xfId="18" applyFont="1" applyFill="1" applyBorder="1" applyAlignment="1">
      <alignment horizontal="right" vertical="center"/>
    </xf>
    <xf numFmtId="173" fontId="35" fillId="7" borderId="144" xfId="18" applyNumberFormat="1" applyFont="1" applyFill="1" applyBorder="1" applyAlignment="1">
      <alignment horizontal="center" vertical="center"/>
    </xf>
    <xf numFmtId="173" fontId="35" fillId="7" borderId="63" xfId="18" applyNumberFormat="1" applyFont="1" applyFill="1" applyBorder="1" applyAlignment="1">
      <alignment horizontal="center" vertical="center"/>
    </xf>
    <xf numFmtId="0" fontId="29" fillId="7" borderId="69" xfId="0" applyFont="1" applyFill="1" applyBorder="1" applyAlignment="1">
      <alignment horizontal="center" vertical="center"/>
    </xf>
    <xf numFmtId="0" fontId="29" fillId="7" borderId="70" xfId="0" applyFont="1" applyFill="1" applyBorder="1" applyAlignment="1">
      <alignment horizontal="center" vertical="center"/>
    </xf>
    <xf numFmtId="173" fontId="35" fillId="7" borderId="76" xfId="18" applyNumberFormat="1" applyFont="1" applyFill="1" applyBorder="1" applyAlignment="1">
      <alignment horizontal="center" vertical="center"/>
    </xf>
    <xf numFmtId="173" fontId="35" fillId="7" borderId="114" xfId="18" applyNumberFormat="1" applyFont="1" applyFill="1" applyBorder="1" applyAlignment="1">
      <alignment horizontal="center" vertical="center"/>
    </xf>
    <xf numFmtId="0" fontId="5" fillId="11" borderId="55" xfId="0" applyFont="1" applyFill="1" applyBorder="1" applyAlignment="1">
      <alignment horizontal="center"/>
    </xf>
    <xf numFmtId="0" fontId="5" fillId="11" borderId="62" xfId="0" applyFont="1" applyFill="1" applyBorder="1" applyAlignment="1">
      <alignment horizontal="center"/>
    </xf>
    <xf numFmtId="0" fontId="5" fillId="0" borderId="59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62" fillId="0" borderId="59" xfId="0" applyFont="1" applyBorder="1" applyAlignment="1">
      <alignment horizontal="center" vertical="center" wrapText="1"/>
    </xf>
    <xf numFmtId="0" fontId="63" fillId="0" borderId="45" xfId="0" applyFont="1" applyBorder="1" applyAlignment="1">
      <alignment horizontal="center" vertical="center"/>
    </xf>
    <xf numFmtId="0" fontId="63" fillId="0" borderId="65" xfId="0" applyFont="1" applyBorder="1" applyAlignment="1">
      <alignment horizontal="center" vertical="center"/>
    </xf>
    <xf numFmtId="0" fontId="63" fillId="0" borderId="66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43" xfId="0" applyFont="1" applyBorder="1" applyAlignment="1">
      <alignment horizontal="center" vertical="center"/>
    </xf>
    <xf numFmtId="0" fontId="63" fillId="0" borderId="64" xfId="0" applyFont="1" applyBorder="1" applyAlignment="1">
      <alignment horizontal="center" vertical="center"/>
    </xf>
    <xf numFmtId="0" fontId="63" fillId="0" borderId="37" xfId="0" applyFont="1" applyBorder="1" applyAlignment="1">
      <alignment horizontal="center" vertical="center"/>
    </xf>
    <xf numFmtId="0" fontId="63" fillId="0" borderId="67" xfId="0" applyFont="1" applyBorder="1" applyAlignment="1">
      <alignment horizontal="center" vertical="center"/>
    </xf>
    <xf numFmtId="0" fontId="66" fillId="12" borderId="96" xfId="24" applyFont="1" applyFill="1" applyBorder="1" applyAlignment="1">
      <alignment horizontal="center" vertical="center" wrapText="1"/>
    </xf>
    <xf numFmtId="0" fontId="66" fillId="12" borderId="8" xfId="24" applyFont="1" applyFill="1" applyBorder="1" applyAlignment="1">
      <alignment horizontal="center" vertical="center" wrapText="1"/>
    </xf>
    <xf numFmtId="0" fontId="66" fillId="12" borderId="97" xfId="24" applyFont="1" applyFill="1" applyBorder="1" applyAlignment="1">
      <alignment horizontal="center" vertical="center" wrapText="1"/>
    </xf>
    <xf numFmtId="2" fontId="51" fillId="7" borderId="0" xfId="16" applyNumberFormat="1" applyFont="1" applyFill="1" applyBorder="1" applyAlignment="1">
      <alignment horizontal="center" vertical="center"/>
    </xf>
    <xf numFmtId="43" fontId="78" fillId="12" borderId="157" xfId="15" applyFont="1" applyFill="1" applyBorder="1" applyAlignment="1">
      <alignment horizontal="center" vertical="center"/>
    </xf>
    <xf numFmtId="43" fontId="78" fillId="12" borderId="149" xfId="15" applyFont="1" applyFill="1" applyBorder="1" applyAlignment="1">
      <alignment horizontal="center" vertical="center"/>
    </xf>
    <xf numFmtId="0" fontId="75" fillId="0" borderId="55" xfId="0" applyFont="1" applyBorder="1" applyAlignment="1">
      <alignment horizontal="center" vertical="center" wrapText="1"/>
    </xf>
    <xf numFmtId="0" fontId="75" fillId="0" borderId="62" xfId="0" applyFont="1" applyBorder="1" applyAlignment="1">
      <alignment horizontal="center" vertical="center" wrapText="1"/>
    </xf>
    <xf numFmtId="0" fontId="75" fillId="0" borderId="63" xfId="0" applyFont="1" applyBorder="1" applyAlignment="1">
      <alignment horizontal="center" vertical="center" wrapText="1"/>
    </xf>
    <xf numFmtId="0" fontId="76" fillId="15" borderId="55" xfId="0" applyFont="1" applyFill="1" applyBorder="1" applyAlignment="1">
      <alignment horizontal="center" vertical="center"/>
    </xf>
    <xf numFmtId="0" fontId="76" fillId="15" borderId="62" xfId="0" applyFont="1" applyFill="1" applyBorder="1" applyAlignment="1">
      <alignment horizontal="center" vertical="center"/>
    </xf>
    <xf numFmtId="0" fontId="76" fillId="15" borderId="63" xfId="0" applyFont="1" applyFill="1" applyBorder="1" applyAlignment="1">
      <alignment horizontal="center" vertical="center"/>
    </xf>
    <xf numFmtId="0" fontId="80" fillId="0" borderId="168" xfId="26" applyFont="1" applyBorder="1" applyAlignment="1">
      <alignment horizontal="right"/>
    </xf>
    <xf numFmtId="0" fontId="80" fillId="0" borderId="169" xfId="26" applyFont="1" applyBorder="1" applyAlignment="1">
      <alignment horizontal="right"/>
    </xf>
    <xf numFmtId="44" fontId="80" fillId="0" borderId="169" xfId="26" applyNumberFormat="1" applyFont="1" applyBorder="1" applyAlignment="1">
      <alignment horizontal="center"/>
    </xf>
    <xf numFmtId="0" fontId="79" fillId="0" borderId="166" xfId="0" applyFont="1" applyBorder="1" applyAlignment="1">
      <alignment horizontal="center" vertical="center"/>
    </xf>
    <xf numFmtId="0" fontId="79" fillId="0" borderId="83" xfId="0" applyFont="1" applyBorder="1" applyAlignment="1">
      <alignment horizontal="center" vertical="center"/>
    </xf>
    <xf numFmtId="0" fontId="79" fillId="0" borderId="80" xfId="0" applyFont="1" applyBorder="1" applyAlignment="1">
      <alignment horizontal="left" vertical="center"/>
    </xf>
    <xf numFmtId="0" fontId="79" fillId="0" borderId="82" xfId="0" applyFont="1" applyBorder="1" applyAlignment="1">
      <alignment horizontal="left" vertical="center"/>
    </xf>
    <xf numFmtId="39" fontId="79" fillId="0" borderId="82" xfId="25" applyNumberFormat="1" applyFont="1" applyBorder="1" applyAlignment="1">
      <alignment horizontal="center" vertical="center"/>
    </xf>
    <xf numFmtId="39" fontId="79" fillId="0" borderId="161" xfId="25" applyNumberFormat="1" applyFont="1" applyBorder="1" applyAlignment="1">
      <alignment horizontal="center" vertical="center"/>
    </xf>
    <xf numFmtId="39" fontId="79" fillId="0" borderId="77" xfId="25" applyNumberFormat="1" applyFont="1" applyBorder="1" applyAlignment="1">
      <alignment horizontal="center" vertical="center"/>
    </xf>
    <xf numFmtId="39" fontId="79" fillId="0" borderId="163" xfId="25" applyNumberFormat="1" applyFont="1" applyBorder="1" applyAlignment="1">
      <alignment horizontal="center" vertical="center"/>
    </xf>
    <xf numFmtId="10" fontId="79" fillId="0" borderId="21" xfId="8" applyNumberFormat="1" applyFont="1" applyBorder="1" applyAlignment="1">
      <alignment horizontal="center" vertical="center"/>
    </xf>
    <xf numFmtId="0" fontId="79" fillId="0" borderId="162" xfId="0" applyFont="1" applyBorder="1" applyAlignment="1">
      <alignment horizontal="center" vertical="center"/>
    </xf>
    <xf numFmtId="0" fontId="79" fillId="0" borderId="79" xfId="0" applyFont="1" applyBorder="1" applyAlignment="1">
      <alignment horizontal="left" vertical="center"/>
    </xf>
    <xf numFmtId="10" fontId="79" fillId="0" borderId="167" xfId="8" applyNumberFormat="1" applyFont="1" applyBorder="1" applyAlignment="1">
      <alignment horizontal="center" vertical="center"/>
    </xf>
    <xf numFmtId="43" fontId="78" fillId="12" borderId="43" xfId="15" applyFont="1" applyFill="1" applyBorder="1" applyAlignment="1">
      <alignment horizontal="center" vertical="center"/>
    </xf>
    <xf numFmtId="43" fontId="78" fillId="12" borderId="67" xfId="15" applyFont="1" applyFill="1" applyBorder="1" applyAlignment="1">
      <alignment horizontal="center" vertical="center"/>
    </xf>
    <xf numFmtId="0" fontId="77" fillId="0" borderId="71" xfId="0" applyFont="1" applyBorder="1" applyAlignment="1">
      <alignment horizontal="left" vertical="top" wrapText="1"/>
    </xf>
    <xf numFmtId="0" fontId="77" fillId="0" borderId="69" xfId="0" applyFont="1" applyBorder="1" applyAlignment="1">
      <alignment horizontal="left" vertical="top"/>
    </xf>
    <xf numFmtId="0" fontId="77" fillId="0" borderId="164" xfId="0" applyFont="1" applyBorder="1" applyAlignment="1">
      <alignment horizontal="left" vertical="top"/>
    </xf>
    <xf numFmtId="0" fontId="77" fillId="0" borderId="74" xfId="0" applyFont="1" applyBorder="1" applyAlignment="1">
      <alignment horizontal="left"/>
    </xf>
    <xf numFmtId="0" fontId="77" fillId="0" borderId="151" xfId="0" applyFont="1" applyBorder="1" applyAlignment="1">
      <alignment horizontal="left"/>
    </xf>
    <xf numFmtId="8" fontId="77" fillId="0" borderId="74" xfId="0" applyNumberFormat="1" applyFont="1" applyBorder="1" applyAlignment="1">
      <alignment horizontal="left"/>
    </xf>
    <xf numFmtId="2" fontId="77" fillId="0" borderId="108" xfId="0" applyNumberFormat="1" applyFont="1" applyBorder="1" applyAlignment="1">
      <alignment horizontal="left"/>
    </xf>
    <xf numFmtId="2" fontId="77" fillId="0" borderId="153" xfId="0" applyNumberFormat="1" applyFont="1" applyBorder="1" applyAlignment="1">
      <alignment horizontal="left"/>
    </xf>
    <xf numFmtId="1" fontId="78" fillId="12" borderId="9" xfId="0" applyNumberFormat="1" applyFont="1" applyFill="1" applyBorder="1" applyAlignment="1">
      <alignment horizontal="center" vertical="center"/>
    </xf>
    <xf numFmtId="1" fontId="78" fillId="12" borderId="57" xfId="0" applyNumberFormat="1" applyFont="1" applyFill="1" applyBorder="1" applyAlignment="1">
      <alignment horizontal="center" vertical="center"/>
    </xf>
    <xf numFmtId="43" fontId="78" fillId="12" borderId="47" xfId="15" applyFont="1" applyFill="1" applyBorder="1" applyAlignment="1">
      <alignment horizontal="center" vertical="center"/>
    </xf>
    <xf numFmtId="43" fontId="78" fillId="12" borderId="155" xfId="15" applyFont="1" applyFill="1" applyBorder="1" applyAlignment="1">
      <alignment horizontal="center" vertical="center"/>
    </xf>
    <xf numFmtId="43" fontId="78" fillId="12" borderId="50" xfId="15" applyFont="1" applyFill="1" applyBorder="1" applyAlignment="1">
      <alignment horizontal="center" vertical="center"/>
    </xf>
    <xf numFmtId="43" fontId="78" fillId="12" borderId="38" xfId="15" applyFont="1" applyFill="1" applyBorder="1" applyAlignment="1">
      <alignment horizontal="center" vertical="center"/>
    </xf>
    <xf numFmtId="9" fontId="78" fillId="12" borderId="156" xfId="8" applyFont="1" applyFill="1" applyBorder="1" applyAlignment="1">
      <alignment horizontal="center" vertical="center"/>
    </xf>
    <xf numFmtId="9" fontId="78" fillId="12" borderId="159" xfId="8" applyFont="1" applyFill="1" applyBorder="1" applyAlignment="1">
      <alignment horizontal="center" vertical="center"/>
    </xf>
    <xf numFmtId="43" fontId="78" fillId="12" borderId="156" xfId="15" applyFont="1" applyFill="1" applyBorder="1" applyAlignment="1">
      <alignment horizontal="center" vertical="center"/>
    </xf>
    <xf numFmtId="43" fontId="78" fillId="12" borderId="159" xfId="15" applyFont="1" applyFill="1" applyBorder="1" applyAlignment="1">
      <alignment horizontal="center" vertical="center"/>
    </xf>
    <xf numFmtId="0" fontId="79" fillId="0" borderId="160" xfId="0" applyFont="1" applyBorder="1" applyAlignment="1">
      <alignment horizontal="center" vertical="center"/>
    </xf>
    <xf numFmtId="0" fontId="79" fillId="0" borderId="126" xfId="0" applyFont="1" applyBorder="1" applyAlignment="1">
      <alignment horizontal="left" vertical="center"/>
    </xf>
    <xf numFmtId="10" fontId="79" fillId="0" borderId="155" xfId="8" applyNumberFormat="1" applyFont="1" applyBorder="1" applyAlignment="1">
      <alignment horizontal="center" vertical="center"/>
    </xf>
    <xf numFmtId="10" fontId="79" fillId="0" borderId="164" xfId="8" applyNumberFormat="1" applyFont="1" applyBorder="1" applyAlignment="1">
      <alignment horizontal="center" vertical="center"/>
    </xf>
    <xf numFmtId="1" fontId="78" fillId="12" borderId="154" xfId="0" applyNumberFormat="1" applyFont="1" applyFill="1" applyBorder="1" applyAlignment="1">
      <alignment horizontal="center" vertical="center"/>
    </xf>
    <xf numFmtId="1" fontId="78" fillId="12" borderId="158" xfId="0" applyNumberFormat="1" applyFont="1" applyFill="1" applyBorder="1" applyAlignment="1">
      <alignment horizontal="center" vertical="center"/>
    </xf>
    <xf numFmtId="0" fontId="0" fillId="5" borderId="45" xfId="0" applyFill="1" applyBorder="1" applyAlignment="1">
      <alignment vertical="center"/>
    </xf>
    <xf numFmtId="0" fontId="1" fillId="5" borderId="45" xfId="0" applyFont="1" applyFill="1" applyBorder="1" applyAlignment="1">
      <alignment vertical="center"/>
    </xf>
    <xf numFmtId="0" fontId="1" fillId="5" borderId="46" xfId="0" applyFont="1" applyFill="1" applyBorder="1" applyAlignment="1">
      <alignment vertical="center"/>
    </xf>
    <xf numFmtId="2" fontId="1" fillId="5" borderId="40" xfId="0" applyNumberFormat="1" applyFont="1" applyFill="1" applyBorder="1" applyAlignment="1">
      <alignment horizontal="left" vertical="center"/>
    </xf>
    <xf numFmtId="2" fontId="1" fillId="5" borderId="52" xfId="0" applyNumberFormat="1" applyFont="1" applyFill="1" applyBorder="1" applyAlignment="1">
      <alignment horizontal="left" vertical="center"/>
    </xf>
    <xf numFmtId="168" fontId="1" fillId="5" borderId="9" xfId="0" applyNumberFormat="1" applyFont="1" applyFill="1" applyBorder="1" applyAlignment="1">
      <alignment horizontal="center" vertical="center"/>
    </xf>
    <xf numFmtId="167" fontId="1" fillId="5" borderId="2" xfId="0" applyNumberFormat="1" applyFont="1" applyFill="1" applyBorder="1" applyAlignment="1">
      <alignment vertical="center"/>
    </xf>
    <xf numFmtId="167" fontId="1" fillId="5" borderId="4" xfId="0" applyNumberFormat="1" applyFont="1" applyFill="1" applyBorder="1" applyAlignment="1">
      <alignment vertical="center"/>
    </xf>
    <xf numFmtId="167" fontId="1" fillId="5" borderId="47" xfId="0" applyNumberFormat="1" applyFont="1" applyFill="1" applyBorder="1" applyAlignment="1">
      <alignment horizontal="right" vertical="center"/>
    </xf>
    <xf numFmtId="167" fontId="1" fillId="5" borderId="65" xfId="0" applyNumberFormat="1" applyFont="1" applyFill="1" applyBorder="1" applyAlignment="1">
      <alignment horizontal="right" vertical="center"/>
    </xf>
    <xf numFmtId="0" fontId="0" fillId="5" borderId="4" xfId="0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2" fontId="1" fillId="5" borderId="2" xfId="0" applyNumberFormat="1" applyFont="1" applyFill="1" applyBorder="1" applyAlignment="1">
      <alignment horizontal="left" vertical="center"/>
    </xf>
    <xf numFmtId="2" fontId="1" fillId="5" borderId="3" xfId="0" applyNumberFormat="1" applyFont="1" applyFill="1" applyBorder="1" applyAlignment="1">
      <alignment horizontal="left" vertical="center"/>
    </xf>
    <xf numFmtId="2" fontId="1" fillId="5" borderId="4" xfId="0" applyNumberFormat="1" applyFont="1" applyFill="1" applyBorder="1" applyAlignment="1">
      <alignment horizontal="left" vertical="center"/>
    </xf>
    <xf numFmtId="0" fontId="1" fillId="5" borderId="4" xfId="0" applyFont="1" applyFill="1" applyBorder="1" applyAlignment="1">
      <alignment vertical="center"/>
    </xf>
    <xf numFmtId="168" fontId="1" fillId="5" borderId="1" xfId="0" applyNumberFormat="1" applyFont="1" applyFill="1" applyBorder="1" applyAlignment="1">
      <alignment horizontal="center" vertical="center"/>
    </xf>
    <xf numFmtId="167" fontId="1" fillId="5" borderId="2" xfId="0" applyNumberFormat="1" applyFont="1" applyFill="1" applyBorder="1" applyAlignment="1">
      <alignment horizontal="right" vertical="center"/>
    </xf>
    <xf numFmtId="167" fontId="1" fillId="5" borderId="54" xfId="0" applyNumberFormat="1" applyFont="1" applyFill="1" applyBorder="1" applyAlignment="1">
      <alignment horizontal="right" vertical="center"/>
    </xf>
    <xf numFmtId="167" fontId="1" fillId="4" borderId="55" xfId="0" applyNumberFormat="1" applyFont="1" applyFill="1" applyBorder="1" applyAlignment="1">
      <alignment horizontal="center" vertical="center"/>
    </xf>
    <xf numFmtId="167" fontId="1" fillId="4" borderId="63" xfId="0" applyNumberFormat="1" applyFont="1" applyFill="1" applyBorder="1" applyAlignment="1">
      <alignment horizontal="center" vertical="center"/>
    </xf>
    <xf numFmtId="0" fontId="1" fillId="5" borderId="66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11" borderId="59" xfId="0" applyFont="1" applyFill="1" applyBorder="1" applyAlignment="1">
      <alignment horizontal="center" vertical="center" wrapText="1"/>
    </xf>
    <xf numFmtId="0" fontId="1" fillId="11" borderId="64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left" vertical="center" wrapText="1"/>
    </xf>
    <xf numFmtId="0" fontId="1" fillId="11" borderId="37" xfId="0" applyFont="1" applyFill="1" applyBorder="1" applyAlignment="1">
      <alignment horizontal="left" vertical="center" wrapText="1"/>
    </xf>
    <xf numFmtId="0" fontId="1" fillId="11" borderId="45" xfId="0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 vertical="center" wrapText="1"/>
    </xf>
    <xf numFmtId="0" fontId="1" fillId="11" borderId="56" xfId="0" applyFont="1" applyFill="1" applyBorder="1" applyAlignment="1">
      <alignment horizontal="center" vertical="center" wrapText="1"/>
    </xf>
    <xf numFmtId="0" fontId="1" fillId="11" borderId="57" xfId="0" applyFont="1" applyFill="1" applyBorder="1" applyAlignment="1">
      <alignment horizontal="center" vertical="center" wrapText="1"/>
    </xf>
    <xf numFmtId="167" fontId="1" fillId="11" borderId="56" xfId="0" applyNumberFormat="1" applyFont="1" applyFill="1" applyBorder="1" applyAlignment="1">
      <alignment horizontal="center" vertical="center" wrapText="1"/>
    </xf>
    <xf numFmtId="167" fontId="1" fillId="11" borderId="57" xfId="0" applyNumberFormat="1" applyFont="1" applyFill="1" applyBorder="1" applyAlignment="1">
      <alignment horizontal="center" vertical="center" wrapText="1"/>
    </xf>
    <xf numFmtId="0" fontId="1" fillId="11" borderId="146" xfId="0" applyFont="1" applyFill="1" applyBorder="1" applyAlignment="1">
      <alignment horizontal="center" vertical="center" wrapText="1"/>
    </xf>
    <xf numFmtId="0" fontId="1" fillId="11" borderId="147" xfId="0" applyFont="1" applyFill="1" applyBorder="1" applyAlignment="1">
      <alignment horizontal="center" vertical="center" wrapText="1"/>
    </xf>
    <xf numFmtId="0" fontId="5" fillId="5" borderId="145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right" vertical="center"/>
    </xf>
    <xf numFmtId="0" fontId="5" fillId="5" borderId="54" xfId="0" applyFont="1" applyFill="1" applyBorder="1" applyAlignment="1">
      <alignment horizontal="right" vertical="center"/>
    </xf>
    <xf numFmtId="0" fontId="5" fillId="0" borderId="64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1" fillId="11" borderId="46" xfId="0" applyFont="1" applyFill="1" applyBorder="1" applyAlignment="1">
      <alignment horizontal="left" vertical="center" wrapText="1"/>
    </xf>
    <xf numFmtId="0" fontId="1" fillId="11" borderId="49" xfId="0" applyFont="1" applyFill="1" applyBorder="1" applyAlignment="1">
      <alignment horizontal="left" vertical="center" wrapText="1"/>
    </xf>
    <xf numFmtId="0" fontId="1" fillId="11" borderId="47" xfId="0" applyFont="1" applyFill="1" applyBorder="1" applyAlignment="1">
      <alignment horizontal="center" vertical="center" wrapText="1"/>
    </xf>
    <xf numFmtId="0" fontId="1" fillId="11" borderId="46" xfId="0" applyFont="1" applyFill="1" applyBorder="1" applyAlignment="1">
      <alignment horizontal="center" vertical="center" wrapText="1"/>
    </xf>
    <xf numFmtId="0" fontId="1" fillId="11" borderId="50" xfId="0" applyFont="1" applyFill="1" applyBorder="1" applyAlignment="1">
      <alignment horizontal="center" vertical="center" wrapText="1"/>
    </xf>
    <xf numFmtId="0" fontId="1" fillId="11" borderId="49" xfId="0" applyFont="1" applyFill="1" applyBorder="1" applyAlignment="1">
      <alignment horizontal="center" vertical="center" wrapText="1"/>
    </xf>
    <xf numFmtId="0" fontId="1" fillId="11" borderId="48" xfId="0" applyFont="1" applyFill="1" applyBorder="1" applyAlignment="1">
      <alignment horizontal="center" vertical="center"/>
    </xf>
    <xf numFmtId="167" fontId="1" fillId="11" borderId="48" xfId="0" applyNumberFormat="1" applyFont="1" applyFill="1" applyBorder="1" applyAlignment="1">
      <alignment horizontal="center" vertical="center"/>
    </xf>
    <xf numFmtId="0" fontId="1" fillId="11" borderId="93" xfId="0" applyFont="1" applyFill="1" applyBorder="1" applyAlignment="1">
      <alignment horizontal="center" vertical="center" wrapText="1"/>
    </xf>
    <xf numFmtId="0" fontId="1" fillId="11" borderId="101" xfId="0" applyFont="1" applyFill="1" applyBorder="1" applyAlignment="1">
      <alignment horizontal="center" vertical="center" wrapText="1"/>
    </xf>
    <xf numFmtId="0" fontId="1" fillId="11" borderId="51" xfId="0" applyFont="1" applyFill="1" applyBorder="1" applyAlignment="1">
      <alignment horizontal="center" vertical="center"/>
    </xf>
    <xf numFmtId="167" fontId="1" fillId="11" borderId="51" xfId="0" applyNumberFormat="1" applyFont="1" applyFill="1" applyBorder="1" applyAlignment="1">
      <alignment horizontal="right" vertical="center"/>
    </xf>
    <xf numFmtId="169" fontId="1" fillId="5" borderId="10" xfId="0" applyNumberFormat="1" applyFont="1" applyFill="1" applyBorder="1" applyAlignment="1">
      <alignment horizontal="center" vertical="center"/>
    </xf>
    <xf numFmtId="168" fontId="1" fillId="5" borderId="2" xfId="0" applyNumberFormat="1" applyFont="1" applyFill="1" applyBorder="1" applyAlignment="1">
      <alignment horizontal="center" vertical="center"/>
    </xf>
    <xf numFmtId="168" fontId="1" fillId="5" borderId="3" xfId="0" applyNumberFormat="1" applyFont="1" applyFill="1" applyBorder="1" applyAlignment="1">
      <alignment horizontal="center" vertical="center"/>
    </xf>
    <xf numFmtId="168" fontId="1" fillId="5" borderId="4" xfId="0" applyNumberFormat="1" applyFont="1" applyFill="1" applyBorder="1" applyAlignment="1">
      <alignment horizontal="center" vertical="center"/>
    </xf>
    <xf numFmtId="167" fontId="1" fillId="5" borderId="9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169" fontId="1" fillId="5" borderId="1" xfId="0" applyNumberFormat="1" applyFont="1" applyFill="1" applyBorder="1" applyAlignment="1">
      <alignment horizontal="center" vertical="center"/>
    </xf>
    <xf numFmtId="167" fontId="1" fillId="5" borderId="1" xfId="0" applyNumberFormat="1" applyFont="1" applyFill="1" applyBorder="1" applyAlignment="1">
      <alignment horizontal="center" vertical="center"/>
    </xf>
    <xf numFmtId="0" fontId="0" fillId="5" borderId="40" xfId="0" applyFill="1" applyBorder="1" applyAlignment="1">
      <alignment vertical="center"/>
    </xf>
    <xf numFmtId="0" fontId="1" fillId="5" borderId="40" xfId="0" applyFont="1" applyFill="1" applyBorder="1" applyAlignment="1">
      <alignment vertical="center"/>
    </xf>
    <xf numFmtId="0" fontId="1" fillId="5" borderId="52" xfId="0" applyFont="1" applyFill="1" applyBorder="1" applyAlignment="1">
      <alignment vertical="center"/>
    </xf>
    <xf numFmtId="168" fontId="1" fillId="5" borderId="53" xfId="0" applyNumberFormat="1" applyFont="1" applyFill="1" applyBorder="1" applyAlignment="1">
      <alignment horizontal="center" vertical="center"/>
    </xf>
    <xf numFmtId="168" fontId="1" fillId="5" borderId="40" xfId="0" applyNumberFormat="1" applyFont="1" applyFill="1" applyBorder="1" applyAlignment="1">
      <alignment horizontal="center" vertical="center"/>
    </xf>
    <xf numFmtId="168" fontId="1" fillId="5" borderId="52" xfId="0" applyNumberFormat="1" applyFont="1" applyFill="1" applyBorder="1" applyAlignment="1">
      <alignment horizontal="center" vertical="center"/>
    </xf>
    <xf numFmtId="2" fontId="5" fillId="4" borderId="55" xfId="0" applyNumberFormat="1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4" borderId="63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right" vertical="center"/>
    </xf>
    <xf numFmtId="0" fontId="5" fillId="5" borderId="58" xfId="0" applyFont="1" applyFill="1" applyBorder="1" applyAlignment="1">
      <alignment horizontal="right" vertical="center"/>
    </xf>
    <xf numFmtId="167" fontId="1" fillId="4" borderId="60" xfId="0" applyNumberFormat="1" applyFont="1" applyFill="1" applyBorder="1" applyAlignment="1">
      <alignment horizontal="center" vertical="center"/>
    </xf>
    <xf numFmtId="167" fontId="1" fillId="4" borderId="58" xfId="0" applyNumberFormat="1" applyFont="1" applyFill="1" applyBorder="1" applyAlignment="1">
      <alignment horizontal="center" vertical="center"/>
    </xf>
    <xf numFmtId="167" fontId="1" fillId="4" borderId="59" xfId="0" applyNumberFormat="1" applyFont="1" applyFill="1" applyBorder="1" applyAlignment="1">
      <alignment horizontal="center" vertical="center"/>
    </xf>
    <xf numFmtId="167" fontId="1" fillId="4" borderId="65" xfId="0" applyNumberFormat="1" applyFont="1" applyFill="1" applyBorder="1" applyAlignment="1">
      <alignment horizontal="center" vertical="center"/>
    </xf>
    <xf numFmtId="0" fontId="12" fillId="5" borderId="55" xfId="0" applyFont="1" applyFill="1" applyBorder="1" applyAlignment="1">
      <alignment horizontal="center" vertical="center" wrapText="1"/>
    </xf>
    <xf numFmtId="0" fontId="12" fillId="5" borderId="62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12" fillId="5" borderId="65" xfId="0" applyFont="1" applyFill="1" applyBorder="1" applyAlignment="1">
      <alignment horizontal="center" vertical="center"/>
    </xf>
    <xf numFmtId="171" fontId="52" fillId="7" borderId="92" xfId="0" applyNumberFormat="1" applyFont="1" applyFill="1" applyBorder="1" applyAlignment="1">
      <alignment horizontal="left" vertical="center" wrapText="1"/>
    </xf>
    <xf numFmtId="171" fontId="52" fillId="7" borderId="48" xfId="0" applyNumberFormat="1" applyFont="1" applyFill="1" applyBorder="1" applyAlignment="1">
      <alignment horizontal="left" vertical="center" wrapText="1"/>
    </xf>
    <xf numFmtId="171" fontId="52" fillId="7" borderId="93" xfId="0" applyNumberFormat="1" applyFont="1" applyFill="1" applyBorder="1" applyAlignment="1">
      <alignment horizontal="left" vertical="center" wrapText="1"/>
    </xf>
    <xf numFmtId="171" fontId="52" fillId="7" borderId="94" xfId="0" applyNumberFormat="1" applyFont="1" applyFill="1" applyBorder="1" applyAlignment="1">
      <alignment horizontal="left" vertical="center"/>
    </xf>
    <xf numFmtId="171" fontId="52" fillId="7" borderId="1" xfId="0" applyNumberFormat="1" applyFont="1" applyFill="1" applyBorder="1" applyAlignment="1">
      <alignment horizontal="left" vertical="center"/>
    </xf>
    <xf numFmtId="171" fontId="52" fillId="7" borderId="95" xfId="0" applyNumberFormat="1" applyFont="1" applyFill="1" applyBorder="1" applyAlignment="1">
      <alignment horizontal="left" vertical="center"/>
    </xf>
    <xf numFmtId="171" fontId="52" fillId="7" borderId="139" xfId="0" applyNumberFormat="1" applyFont="1" applyFill="1" applyBorder="1" applyAlignment="1">
      <alignment horizontal="left" vertical="center"/>
    </xf>
    <xf numFmtId="171" fontId="52" fillId="7" borderId="51" xfId="0" applyNumberFormat="1" applyFont="1" applyFill="1" applyBorder="1" applyAlignment="1">
      <alignment horizontal="left" vertical="center"/>
    </xf>
    <xf numFmtId="171" fontId="52" fillId="7" borderId="101" xfId="0" applyNumberFormat="1" applyFont="1" applyFill="1" applyBorder="1" applyAlignment="1">
      <alignment horizontal="left" vertical="center"/>
    </xf>
    <xf numFmtId="171" fontId="61" fillId="10" borderId="55" xfId="19" applyNumberFormat="1" applyFont="1" applyFill="1" applyBorder="1" applyAlignment="1" applyProtection="1">
      <alignment horizontal="center" vertical="center"/>
      <protection locked="0"/>
    </xf>
    <xf numFmtId="171" fontId="61" fillId="10" borderId="62" xfId="19" applyNumberFormat="1" applyFont="1" applyFill="1" applyBorder="1" applyAlignment="1" applyProtection="1">
      <alignment horizontal="center" vertical="center"/>
      <protection locked="0"/>
    </xf>
    <xf numFmtId="171" fontId="61" fillId="10" borderId="63" xfId="19" applyNumberFormat="1" applyFont="1" applyFill="1" applyBorder="1" applyAlignment="1" applyProtection="1">
      <alignment horizontal="center" vertical="center"/>
      <protection locked="0"/>
    </xf>
    <xf numFmtId="171" fontId="51" fillId="7" borderId="59" xfId="19" applyNumberFormat="1" applyFont="1" applyFill="1" applyBorder="1" applyAlignment="1" applyProtection="1">
      <alignment horizontal="left" vertical="center"/>
      <protection locked="0"/>
    </xf>
    <xf numFmtId="171" fontId="51" fillId="7" borderId="65" xfId="19" applyNumberFormat="1" applyFont="1" applyFill="1" applyBorder="1" applyAlignment="1" applyProtection="1">
      <alignment horizontal="left" vertical="center"/>
      <protection locked="0"/>
    </xf>
    <xf numFmtId="171" fontId="51" fillId="7" borderId="145" xfId="19" applyNumberFormat="1" applyFont="1" applyFill="1" applyBorder="1" applyAlignment="1" applyProtection="1">
      <alignment horizontal="left" vertical="center"/>
      <protection locked="0"/>
    </xf>
    <xf numFmtId="171" fontId="51" fillId="7" borderId="54" xfId="19" applyNumberFormat="1" applyFont="1" applyFill="1" applyBorder="1" applyAlignment="1" applyProtection="1">
      <alignment horizontal="left" vertical="center"/>
      <protection locked="0"/>
    </xf>
    <xf numFmtId="171" fontId="51" fillId="7" borderId="61" xfId="19" applyNumberFormat="1" applyFont="1" applyFill="1" applyBorder="1" applyAlignment="1" applyProtection="1">
      <alignment horizontal="left" vertical="center"/>
      <protection locked="0"/>
    </xf>
    <xf numFmtId="171" fontId="51" fillId="7" borderId="142" xfId="19" applyNumberFormat="1" applyFont="1" applyFill="1" applyBorder="1" applyAlignment="1" applyProtection="1">
      <alignment horizontal="left" vertical="center"/>
      <protection locked="0"/>
    </xf>
    <xf numFmtId="0" fontId="5" fillId="5" borderId="61" xfId="0" applyFont="1" applyFill="1" applyBorder="1" applyAlignment="1">
      <alignment horizontal="right" vertical="center"/>
    </xf>
    <xf numFmtId="0" fontId="5" fillId="5" borderId="36" xfId="0" applyFont="1" applyFill="1" applyBorder="1" applyAlignment="1">
      <alignment horizontal="right" vertical="center"/>
    </xf>
    <xf numFmtId="0" fontId="5" fillId="5" borderId="142" xfId="0" applyFont="1" applyFill="1" applyBorder="1" applyAlignment="1">
      <alignment horizontal="right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65" xfId="0" applyFont="1" applyFill="1" applyBorder="1" applyAlignment="1">
      <alignment horizontal="center" vertical="center"/>
    </xf>
    <xf numFmtId="0" fontId="5" fillId="5" borderId="145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170" fontId="5" fillId="5" borderId="3" xfId="0" applyNumberFormat="1" applyFont="1" applyFill="1" applyBorder="1" applyAlignment="1">
      <alignment horizontal="center" vertical="center"/>
    </xf>
    <xf numFmtId="170" fontId="5" fillId="5" borderId="4" xfId="0" applyNumberFormat="1" applyFont="1" applyFill="1" applyBorder="1" applyAlignment="1">
      <alignment horizontal="center" vertical="center"/>
    </xf>
    <xf numFmtId="167" fontId="1" fillId="4" borderId="61" xfId="0" applyNumberFormat="1" applyFont="1" applyFill="1" applyBorder="1" applyAlignment="1">
      <alignment horizontal="center" vertical="center"/>
    </xf>
    <xf numFmtId="167" fontId="1" fillId="4" borderId="142" xfId="0" applyNumberFormat="1" applyFont="1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67" xfId="0" applyFill="1" applyBorder="1" applyAlignment="1">
      <alignment horizontal="center" vertical="center"/>
    </xf>
    <xf numFmtId="0" fontId="65" fillId="0" borderId="55" xfId="0" applyFont="1" applyBorder="1" applyAlignment="1">
      <alignment horizontal="center" vertical="center" wrapText="1"/>
    </xf>
    <xf numFmtId="0" fontId="65" fillId="0" borderId="62" xfId="0" applyFont="1" applyBorder="1" applyAlignment="1">
      <alignment horizontal="center" vertical="center" wrapText="1"/>
    </xf>
    <xf numFmtId="0" fontId="65" fillId="0" borderId="63" xfId="0" applyFont="1" applyBorder="1" applyAlignment="1">
      <alignment horizontal="center" vertical="center" wrapText="1"/>
    </xf>
    <xf numFmtId="0" fontId="64" fillId="5" borderId="53" xfId="0" applyFont="1" applyFill="1" applyBorder="1" applyAlignment="1">
      <alignment horizontal="justify" vertical="center" wrapText="1"/>
    </xf>
    <xf numFmtId="0" fontId="64" fillId="5" borderId="40" xfId="0" applyFont="1" applyFill="1" applyBorder="1" applyAlignment="1">
      <alignment horizontal="justify" vertical="center" wrapText="1"/>
    </xf>
    <xf numFmtId="0" fontId="64" fillId="5" borderId="120" xfId="0" applyFont="1" applyFill="1" applyBorder="1" applyAlignment="1">
      <alignment horizontal="justify" vertical="center" wrapText="1"/>
    </xf>
    <xf numFmtId="0" fontId="64" fillId="5" borderId="2" xfId="0" applyFont="1" applyFill="1" applyBorder="1" applyAlignment="1">
      <alignment horizontal="left" vertical="center"/>
    </xf>
    <xf numFmtId="0" fontId="64" fillId="5" borderId="3" xfId="0" applyFont="1" applyFill="1" applyBorder="1" applyAlignment="1">
      <alignment horizontal="left" vertical="center"/>
    </xf>
    <xf numFmtId="0" fontId="64" fillId="5" borderId="4" xfId="0" applyFont="1" applyFill="1" applyBorder="1" applyAlignment="1">
      <alignment horizontal="left" vertical="center"/>
    </xf>
    <xf numFmtId="0" fontId="63" fillId="5" borderId="2" xfId="0" applyFont="1" applyFill="1" applyBorder="1" applyAlignment="1">
      <alignment horizontal="center" vertical="center"/>
    </xf>
    <xf numFmtId="0" fontId="63" fillId="5" borderId="54" xfId="0" applyFont="1" applyFill="1" applyBorder="1" applyAlignment="1">
      <alignment horizontal="center" vertical="center"/>
    </xf>
    <xf numFmtId="4" fontId="64" fillId="5" borderId="6" xfId="0" applyNumberFormat="1" applyFont="1" applyFill="1" applyBorder="1" applyAlignment="1">
      <alignment horizontal="center" vertical="center" wrapText="1"/>
    </xf>
    <xf numFmtId="0" fontId="64" fillId="5" borderId="58" xfId="0" applyFont="1" applyFill="1" applyBorder="1" applyAlignment="1">
      <alignment horizontal="center" vertical="center" wrapText="1"/>
    </xf>
    <xf numFmtId="0" fontId="64" fillId="5" borderId="50" xfId="0" applyFont="1" applyFill="1" applyBorder="1" applyAlignment="1">
      <alignment horizontal="center" vertical="center" wrapText="1"/>
    </xf>
    <xf numFmtId="0" fontId="64" fillId="5" borderId="67" xfId="0" applyFont="1" applyFill="1" applyBorder="1" applyAlignment="1">
      <alignment horizontal="center" vertical="center" wrapText="1"/>
    </xf>
    <xf numFmtId="0" fontId="63" fillId="5" borderId="96" xfId="0" applyFont="1" applyFill="1" applyBorder="1" applyAlignment="1">
      <alignment horizontal="left" vertical="center"/>
    </xf>
    <xf numFmtId="0" fontId="63" fillId="5" borderId="158" xfId="0" applyFont="1" applyFill="1" applyBorder="1" applyAlignment="1">
      <alignment horizontal="left" vertical="center"/>
    </xf>
    <xf numFmtId="174" fontId="64" fillId="5" borderId="6" xfId="0" applyNumberFormat="1" applyFont="1" applyFill="1" applyBorder="1" applyAlignment="1">
      <alignment horizontal="left" vertical="center"/>
    </xf>
    <xf numFmtId="174" fontId="64" fillId="5" borderId="13" xfId="0" applyNumberFormat="1" applyFont="1" applyFill="1" applyBorder="1" applyAlignment="1">
      <alignment horizontal="left" vertical="center"/>
    </xf>
    <xf numFmtId="174" fontId="64" fillId="5" borderId="50" xfId="0" applyNumberFormat="1" applyFont="1" applyFill="1" applyBorder="1" applyAlignment="1">
      <alignment horizontal="left" vertical="center"/>
    </xf>
    <xf numFmtId="174" fontId="64" fillId="5" borderId="49" xfId="0" applyNumberFormat="1" applyFont="1" applyFill="1" applyBorder="1" applyAlignment="1">
      <alignment horizontal="left" vertical="center"/>
    </xf>
    <xf numFmtId="0" fontId="82" fillId="15" borderId="170" xfId="0" applyFont="1" applyFill="1" applyBorder="1" applyAlignment="1">
      <alignment horizontal="center" vertical="center"/>
    </xf>
    <xf numFmtId="0" fontId="82" fillId="15" borderId="30" xfId="0" applyFont="1" applyFill="1" applyBorder="1" applyAlignment="1">
      <alignment horizontal="center" vertical="center"/>
    </xf>
    <xf numFmtId="0" fontId="82" fillId="15" borderId="152" xfId="0" applyFont="1" applyFill="1" applyBorder="1" applyAlignment="1">
      <alignment horizontal="center" vertical="center"/>
    </xf>
    <xf numFmtId="0" fontId="83" fillId="12" borderId="98" xfId="0" applyFont="1" applyFill="1" applyBorder="1" applyAlignment="1">
      <alignment horizontal="center" vertical="center"/>
    </xf>
    <xf numFmtId="0" fontId="83" fillId="12" borderId="94" xfId="0" applyFont="1" applyFill="1" applyBorder="1" applyAlignment="1">
      <alignment horizontal="center" vertical="center"/>
    </xf>
    <xf numFmtId="0" fontId="83" fillId="12" borderId="10" xfId="0" quotePrefix="1" applyFont="1" applyFill="1" applyBorder="1" applyAlignment="1">
      <alignment horizontal="center" vertical="center" wrapText="1"/>
    </xf>
    <xf numFmtId="0" fontId="83" fillId="12" borderId="10" xfId="0" applyFont="1" applyFill="1" applyBorder="1" applyAlignment="1">
      <alignment horizontal="center" vertical="center" wrapText="1"/>
    </xf>
    <xf numFmtId="0" fontId="86" fillId="18" borderId="94" xfId="1" applyFont="1" applyFill="1" applyBorder="1" applyAlignment="1">
      <alignment horizontal="left" vertical="center" wrapText="1"/>
    </xf>
    <xf numFmtId="0" fontId="86" fillId="18" borderId="1" xfId="1" applyFont="1" applyFill="1" applyBorder="1" applyAlignment="1">
      <alignment horizontal="left" vertical="center" wrapText="1"/>
    </xf>
    <xf numFmtId="0" fontId="1" fillId="0" borderId="20" xfId="10" applyBorder="1" applyAlignment="1">
      <alignment horizontal="center"/>
    </xf>
    <xf numFmtId="0" fontId="1" fillId="0" borderId="0" xfId="10" applyAlignment="1">
      <alignment horizontal="center"/>
    </xf>
    <xf numFmtId="0" fontId="1" fillId="0" borderId="21" xfId="10" applyBorder="1" applyAlignment="1">
      <alignment horizontal="center"/>
    </xf>
    <xf numFmtId="0" fontId="11" fillId="0" borderId="20" xfId="10" applyFont="1" applyBorder="1" applyAlignment="1">
      <alignment horizontal="center"/>
    </xf>
    <xf numFmtId="0" fontId="11" fillId="0" borderId="0" xfId="10" applyFont="1" applyAlignment="1">
      <alignment horizontal="center"/>
    </xf>
    <xf numFmtId="0" fontId="11" fillId="0" borderId="21" xfId="10" applyFont="1" applyBorder="1" applyAlignment="1">
      <alignment horizontal="center"/>
    </xf>
    <xf numFmtId="0" fontId="0" fillId="0" borderId="29" xfId="10" applyFont="1" applyBorder="1" applyAlignment="1">
      <alignment horizontal="left"/>
    </xf>
    <xf numFmtId="0" fontId="1" fillId="0" borderId="30" xfId="10" applyBorder="1" applyAlignment="1">
      <alignment horizontal="left"/>
    </xf>
    <xf numFmtId="0" fontId="1" fillId="0" borderId="31" xfId="10" applyBorder="1" applyAlignment="1">
      <alignment horizontal="left"/>
    </xf>
    <xf numFmtId="0" fontId="10" fillId="0" borderId="0" xfId="10" applyFont="1" applyAlignment="1">
      <alignment horizontal="center"/>
    </xf>
    <xf numFmtId="0" fontId="22" fillId="0" borderId="20" xfId="11" applyFont="1" applyBorder="1" applyAlignment="1">
      <alignment horizontal="center" vertical="center" wrapText="1"/>
    </xf>
    <xf numFmtId="0" fontId="22" fillId="0" borderId="0" xfId="11" applyFont="1" applyAlignment="1">
      <alignment horizontal="center" vertical="center" wrapText="1"/>
    </xf>
    <xf numFmtId="0" fontId="22" fillId="0" borderId="21" xfId="11" applyFont="1" applyBorder="1" applyAlignment="1">
      <alignment horizontal="center" vertical="center" wrapText="1"/>
    </xf>
    <xf numFmtId="0" fontId="20" fillId="6" borderId="23" xfId="11" applyFont="1" applyFill="1" applyBorder="1" applyAlignment="1">
      <alignment horizontal="center" vertical="center" wrapText="1"/>
    </xf>
    <xf numFmtId="0" fontId="20" fillId="6" borderId="27" xfId="11" applyFont="1" applyFill="1" applyBorder="1" applyAlignment="1">
      <alignment horizontal="center" vertical="center" wrapText="1"/>
    </xf>
    <xf numFmtId="0" fontId="20" fillId="6" borderId="3" xfId="11" applyFont="1" applyFill="1" applyBorder="1" applyAlignment="1">
      <alignment horizontal="center"/>
    </xf>
    <xf numFmtId="0" fontId="20" fillId="6" borderId="4" xfId="11" applyFont="1" applyFill="1" applyBorder="1" applyAlignment="1">
      <alignment horizontal="center"/>
    </xf>
    <xf numFmtId="0" fontId="21" fillId="6" borderId="32" xfId="11" applyFont="1" applyFill="1" applyBorder="1" applyAlignment="1">
      <alignment horizontal="center" vertical="center" wrapText="1"/>
    </xf>
    <xf numFmtId="0" fontId="21" fillId="6" borderId="33" xfId="11" applyFont="1" applyFill="1" applyBorder="1" applyAlignment="1">
      <alignment horizontal="center" vertical="center" wrapText="1"/>
    </xf>
    <xf numFmtId="0" fontId="18" fillId="0" borderId="25" xfId="11" applyFont="1" applyBorder="1" applyAlignment="1">
      <alignment horizontal="center" vertical="center" wrapText="1"/>
    </xf>
    <xf numFmtId="0" fontId="18" fillId="0" borderId="3" xfId="11" applyFont="1" applyBorder="1" applyAlignment="1">
      <alignment horizontal="center" vertical="center" wrapText="1"/>
    </xf>
    <xf numFmtId="0" fontId="18" fillId="0" borderId="26" xfId="11" applyFont="1" applyBorder="1" applyAlignment="1">
      <alignment horizontal="center" vertical="center" wrapText="1"/>
    </xf>
    <xf numFmtId="0" fontId="19" fillId="0" borderId="3" xfId="11" applyFont="1" applyBorder="1" applyAlignment="1">
      <alignment horizontal="center" vertical="center" wrapText="1"/>
    </xf>
    <xf numFmtId="0" fontId="19" fillId="0" borderId="26" xfId="11" applyFont="1" applyBorder="1" applyAlignment="1">
      <alignment horizontal="center" vertical="center" wrapText="1"/>
    </xf>
    <xf numFmtId="4" fontId="19" fillId="0" borderId="3" xfId="11" applyNumberFormat="1" applyFont="1" applyBorder="1" applyAlignment="1">
      <alignment horizontal="center" vertical="center" wrapText="1"/>
    </xf>
    <xf numFmtId="4" fontId="19" fillId="0" borderId="26" xfId="11" applyNumberFormat="1" applyFont="1" applyBorder="1" applyAlignment="1">
      <alignment horizontal="center" vertical="center" wrapText="1"/>
    </xf>
    <xf numFmtId="0" fontId="20" fillId="0" borderId="25" xfId="11" applyFont="1" applyBorder="1" applyAlignment="1">
      <alignment horizontal="center"/>
    </xf>
    <xf numFmtId="0" fontId="20" fillId="0" borderId="3" xfId="11" applyFont="1" applyBorder="1" applyAlignment="1">
      <alignment horizontal="center"/>
    </xf>
    <xf numFmtId="0" fontId="20" fillId="0" borderId="26" xfId="11" applyFont="1" applyBorder="1" applyAlignment="1">
      <alignment horizontal="center"/>
    </xf>
    <xf numFmtId="0" fontId="16" fillId="0" borderId="25" xfId="11" applyFont="1" applyBorder="1" applyAlignment="1">
      <alignment horizontal="left"/>
    </xf>
    <xf numFmtId="0" fontId="16" fillId="0" borderId="3" xfId="11" applyFont="1" applyBorder="1" applyAlignment="1">
      <alignment horizontal="left"/>
    </xf>
    <xf numFmtId="0" fontId="16" fillId="0" borderId="26" xfId="11" applyFont="1" applyBorder="1" applyAlignment="1">
      <alignment horizontal="left"/>
    </xf>
    <xf numFmtId="0" fontId="16" fillId="0" borderId="25" xfId="12" applyFont="1" applyBorder="1" applyAlignment="1">
      <alignment horizontal="center"/>
    </xf>
    <xf numFmtId="0" fontId="16" fillId="0" borderId="3" xfId="12" applyFont="1" applyBorder="1" applyAlignment="1">
      <alignment horizontal="center"/>
    </xf>
    <xf numFmtId="0" fontId="16" fillId="0" borderId="4" xfId="12" applyFont="1" applyBorder="1" applyAlignment="1">
      <alignment horizontal="center"/>
    </xf>
    <xf numFmtId="0" fontId="16" fillId="0" borderId="36" xfId="12" applyFont="1" applyBorder="1" applyAlignment="1">
      <alignment horizontal="center"/>
    </xf>
    <xf numFmtId="0" fontId="16" fillId="0" borderId="39" xfId="12" applyFont="1" applyBorder="1" applyAlignment="1">
      <alignment horizontal="left"/>
    </xf>
    <xf numFmtId="0" fontId="16" fillId="0" borderId="40" xfId="12" applyFont="1" applyBorder="1" applyAlignment="1">
      <alignment horizontal="left"/>
    </xf>
    <xf numFmtId="0" fontId="16" fillId="0" borderId="41" xfId="12" applyFont="1" applyBorder="1" applyAlignment="1">
      <alignment horizontal="left"/>
    </xf>
    <xf numFmtId="0" fontId="16" fillId="0" borderId="27" xfId="11" applyFont="1" applyBorder="1" applyAlignment="1">
      <alignment horizontal="left"/>
    </xf>
    <xf numFmtId="0" fontId="16" fillId="0" borderId="15" xfId="11" applyFont="1" applyBorder="1" applyAlignment="1">
      <alignment horizontal="left"/>
    </xf>
    <xf numFmtId="0" fontId="16" fillId="0" borderId="22" xfId="11" applyFont="1" applyBorder="1" applyAlignment="1">
      <alignment horizontal="left"/>
    </xf>
    <xf numFmtId="0" fontId="8" fillId="0" borderId="20" xfId="11" applyFont="1" applyBorder="1" applyAlignment="1">
      <alignment horizontal="center"/>
    </xf>
    <xf numFmtId="0" fontId="8" fillId="0" borderId="0" xfId="11" applyFont="1" applyAlignment="1">
      <alignment horizontal="center"/>
    </xf>
    <xf numFmtId="0" fontId="8" fillId="0" borderId="21" xfId="11" applyFont="1" applyBorder="1" applyAlignment="1">
      <alignment horizontal="center"/>
    </xf>
    <xf numFmtId="0" fontId="0" fillId="0" borderId="26" xfId="0" applyBorder="1" applyAlignment="1">
      <alignment horizontal="left"/>
    </xf>
    <xf numFmtId="49" fontId="3" fillId="2" borderId="2" xfId="1" applyNumberFormat="1" applyFont="1" applyFill="1" applyBorder="1" applyAlignment="1">
      <alignment horizontal="right" vertical="center" wrapText="1"/>
    </xf>
    <xf numFmtId="49" fontId="3" fillId="2" borderId="3" xfId="1" applyNumberFormat="1" applyFont="1" applyFill="1" applyBorder="1" applyAlignment="1">
      <alignment horizontal="right" vertical="center" wrapText="1"/>
    </xf>
    <xf numFmtId="49" fontId="3" fillId="2" borderId="4" xfId="1" applyNumberFormat="1" applyFont="1" applyFill="1" applyBorder="1" applyAlignment="1">
      <alignment horizontal="right" vertical="center" wrapText="1"/>
    </xf>
  </cellXfs>
  <cellStyles count="433">
    <cellStyle name="1" xfId="30"/>
    <cellStyle name="1.350.10" xfId="31"/>
    <cellStyle name="1.350.10 2" xfId="32"/>
    <cellStyle name="1.350.10 2 2" xfId="33"/>
    <cellStyle name="1.350.10 2 3" xfId="34"/>
    <cellStyle name="2.1" xfId="35"/>
    <cellStyle name="2.1.1" xfId="36"/>
    <cellStyle name="2.1.1.1" xfId="37"/>
    <cellStyle name="20% - Ênfase1 2" xfId="39"/>
    <cellStyle name="20% - Ênfase1 3" xfId="40"/>
    <cellStyle name="20% - Ênfase1 4" xfId="41"/>
    <cellStyle name="20% - Ênfase1 5" xfId="38"/>
    <cellStyle name="20% - Ênfase2 2" xfId="43"/>
    <cellStyle name="20% - Ênfase2 3" xfId="44"/>
    <cellStyle name="20% - Ênfase2 4" xfId="45"/>
    <cellStyle name="20% - Ênfase2 5" xfId="42"/>
    <cellStyle name="20% - Ênfase3 2" xfId="47"/>
    <cellStyle name="20% - Ênfase3 3" xfId="48"/>
    <cellStyle name="20% - Ênfase3 4" xfId="49"/>
    <cellStyle name="20% - Ênfase3 5" xfId="46"/>
    <cellStyle name="20% - Ênfase4 2" xfId="51"/>
    <cellStyle name="20% - Ênfase4 3" xfId="52"/>
    <cellStyle name="20% - Ênfase4 4" xfId="53"/>
    <cellStyle name="20% - Ênfase4 5" xfId="50"/>
    <cellStyle name="20% - Ênfase5 2" xfId="55"/>
    <cellStyle name="20% - Ênfase5 3" xfId="56"/>
    <cellStyle name="20% - Ênfase5 4" xfId="57"/>
    <cellStyle name="20% - Ênfase5 5" xfId="54"/>
    <cellStyle name="20% - Ênfase6 2" xfId="59"/>
    <cellStyle name="20% - Ênfase6 3" xfId="60"/>
    <cellStyle name="20% - Ênfase6 4" xfId="61"/>
    <cellStyle name="20% - Ênfase6 5" xfId="58"/>
    <cellStyle name="40% - Ênfase1 2" xfId="63"/>
    <cellStyle name="40% - Ênfase1 3" xfId="64"/>
    <cellStyle name="40% - Ênfase1 4" xfId="65"/>
    <cellStyle name="40% - Ênfase1 5" xfId="62"/>
    <cellStyle name="40% - Ênfase2 2" xfId="67"/>
    <cellStyle name="40% - Ênfase2 3" xfId="68"/>
    <cellStyle name="40% - Ênfase2 4" xfId="69"/>
    <cellStyle name="40% - Ênfase2 5" xfId="66"/>
    <cellStyle name="40% - Ênfase3 2" xfId="71"/>
    <cellStyle name="40% - Ênfase3 3" xfId="72"/>
    <cellStyle name="40% - Ênfase3 4" xfId="73"/>
    <cellStyle name="40% - Ênfase3 5" xfId="70"/>
    <cellStyle name="40% - Ênfase4 2" xfId="75"/>
    <cellStyle name="40% - Ênfase4 3" xfId="76"/>
    <cellStyle name="40% - Ênfase4 4" xfId="77"/>
    <cellStyle name="40% - Ênfase4 5" xfId="74"/>
    <cellStyle name="40% - Ênfase5 2" xfId="79"/>
    <cellStyle name="40% - Ênfase5 3" xfId="80"/>
    <cellStyle name="40% - Ênfase5 4" xfId="81"/>
    <cellStyle name="40% - Ênfase5 5" xfId="78"/>
    <cellStyle name="40% - Ênfase6 2" xfId="83"/>
    <cellStyle name="40% - Ênfase6 3" xfId="84"/>
    <cellStyle name="40% - Ênfase6 4" xfId="85"/>
    <cellStyle name="40% - Ênfase6 5" xfId="82"/>
    <cellStyle name="60% - Ênfase1 2" xfId="87"/>
    <cellStyle name="60% - Ênfase1 3" xfId="88"/>
    <cellStyle name="60% - Ênfase1 4" xfId="89"/>
    <cellStyle name="60% - Ênfase1 5" xfId="86"/>
    <cellStyle name="60% - Ênfase2 2" xfId="91"/>
    <cellStyle name="60% - Ênfase2 3" xfId="92"/>
    <cellStyle name="60% - Ênfase2 4" xfId="93"/>
    <cellStyle name="60% - Ênfase2 5" xfId="90"/>
    <cellStyle name="60% - Ênfase3 2" xfId="95"/>
    <cellStyle name="60% - Ênfase3 3" xfId="96"/>
    <cellStyle name="60% - Ênfase3 4" xfId="97"/>
    <cellStyle name="60% - Ênfase3 5" xfId="94"/>
    <cellStyle name="60% - Ênfase4 2" xfId="99"/>
    <cellStyle name="60% - Ênfase4 3" xfId="100"/>
    <cellStyle name="60% - Ênfase4 4" xfId="101"/>
    <cellStyle name="60% - Ênfase4 5" xfId="98"/>
    <cellStyle name="60% - Ênfase5 2" xfId="103"/>
    <cellStyle name="60% - Ênfase5 3" xfId="104"/>
    <cellStyle name="60% - Ênfase5 4" xfId="105"/>
    <cellStyle name="60% - Ênfase5 5" xfId="102"/>
    <cellStyle name="60% - Ênfase6 2" xfId="107"/>
    <cellStyle name="60% - Ênfase6 3" xfId="108"/>
    <cellStyle name="60% - Ênfase6 4" xfId="109"/>
    <cellStyle name="60% - Ênfase6 5" xfId="106"/>
    <cellStyle name="Bom 2" xfId="111"/>
    <cellStyle name="Bom 3" xfId="112"/>
    <cellStyle name="Bom 4" xfId="113"/>
    <cellStyle name="Bom 5" xfId="110"/>
    <cellStyle name="CABEÇALHO" xfId="114"/>
    <cellStyle name="Cálculo 2" xfId="116"/>
    <cellStyle name="Cálculo 3" xfId="117"/>
    <cellStyle name="Cálculo 4" xfId="118"/>
    <cellStyle name="Cálculo 5" xfId="115"/>
    <cellStyle name="Célula de Verificação 2" xfId="120"/>
    <cellStyle name="Célula de Verificação 3" xfId="121"/>
    <cellStyle name="Célula de Verificação 4" xfId="122"/>
    <cellStyle name="Célula de Verificação 5" xfId="119"/>
    <cellStyle name="Célula Vinculada 2" xfId="124"/>
    <cellStyle name="Célula Vinculada 3" xfId="125"/>
    <cellStyle name="Célula Vinculada 4" xfId="126"/>
    <cellStyle name="Célula Vinculada 5" xfId="123"/>
    <cellStyle name="Comma_Modelo de planilha" xfId="127"/>
    <cellStyle name="Comma0 - Modelo1" xfId="128"/>
    <cellStyle name="Comma0 - Style1" xfId="129"/>
    <cellStyle name="Comma1 - Modelo2" xfId="130"/>
    <cellStyle name="Comma1 - Style2" xfId="131"/>
    <cellStyle name="CPU" xfId="132"/>
    <cellStyle name="Currency [0]_1995" xfId="133"/>
    <cellStyle name="Currency_1995" xfId="134"/>
    <cellStyle name="Data" xfId="135"/>
    <cellStyle name="Dia" xfId="136"/>
    <cellStyle name="Encabez1" xfId="137"/>
    <cellStyle name="Encabez2" xfId="138"/>
    <cellStyle name="Ênfase1 2" xfId="140"/>
    <cellStyle name="Ênfase1 3" xfId="141"/>
    <cellStyle name="Ênfase1 4" xfId="142"/>
    <cellStyle name="Ênfase1 5" xfId="139"/>
    <cellStyle name="Ênfase2 2" xfId="144"/>
    <cellStyle name="Ênfase2 3" xfId="145"/>
    <cellStyle name="Ênfase2 4" xfId="146"/>
    <cellStyle name="Ênfase2 5" xfId="143"/>
    <cellStyle name="Ênfase3 2" xfId="148"/>
    <cellStyle name="Ênfase3 3" xfId="149"/>
    <cellStyle name="Ênfase3 4" xfId="150"/>
    <cellStyle name="Ênfase3 5" xfId="147"/>
    <cellStyle name="Ênfase4 2" xfId="152"/>
    <cellStyle name="Ênfase4 3" xfId="153"/>
    <cellStyle name="Ênfase4 4" xfId="154"/>
    <cellStyle name="Ênfase4 5" xfId="151"/>
    <cellStyle name="Ênfase5 2" xfId="156"/>
    <cellStyle name="Ênfase5 3" xfId="157"/>
    <cellStyle name="Ênfase5 4" xfId="158"/>
    <cellStyle name="Ênfase5 5" xfId="155"/>
    <cellStyle name="Ênfase6 2" xfId="160"/>
    <cellStyle name="Ênfase6 3" xfId="161"/>
    <cellStyle name="Ênfase6 4" xfId="162"/>
    <cellStyle name="Ênfase6 5" xfId="159"/>
    <cellStyle name="Entrada 2" xfId="164"/>
    <cellStyle name="Entrada 3" xfId="165"/>
    <cellStyle name="Entrada 4" xfId="166"/>
    <cellStyle name="Entrada 5" xfId="163"/>
    <cellStyle name="Euro" xfId="167"/>
    <cellStyle name="F2" xfId="168"/>
    <cellStyle name="F3" xfId="169"/>
    <cellStyle name="F4" xfId="170"/>
    <cellStyle name="F5" xfId="171"/>
    <cellStyle name="F6" xfId="172"/>
    <cellStyle name="F7" xfId="173"/>
    <cellStyle name="F8" xfId="174"/>
    <cellStyle name="Fijo" xfId="175"/>
    <cellStyle name="Financiero" xfId="176"/>
    <cellStyle name="Fixo" xfId="177"/>
    <cellStyle name="Hiperlink 2" xfId="178"/>
    <cellStyle name="Hyperlink 2" xfId="179"/>
    <cellStyle name="Hyperlink 4" xfId="180"/>
    <cellStyle name="Incorreto 2" xfId="181"/>
    <cellStyle name="Incorreto 3" xfId="182"/>
    <cellStyle name="Incorreto 4" xfId="183"/>
    <cellStyle name="Indefinido" xfId="184"/>
    <cellStyle name="Indefinido 2" xfId="185"/>
    <cellStyle name="Indefinido 2 2" xfId="186"/>
    <cellStyle name="Indefinido 2 2 2" xfId="187"/>
    <cellStyle name="Indefinido 2 3" xfId="188"/>
    <cellStyle name="item" xfId="189"/>
    <cellStyle name="item 2" xfId="190"/>
    <cellStyle name="item 2 2" xfId="191"/>
    <cellStyle name="item 2 3" xfId="192"/>
    <cellStyle name="ÌTENS" xfId="193"/>
    <cellStyle name="Millares [0]_10 AVERIAS MASIVAS + ANT" xfId="194"/>
    <cellStyle name="Millares_10 AVERIAS MASIVAS + ANT" xfId="195"/>
    <cellStyle name="Moeda 2" xfId="197"/>
    <cellStyle name="Moeda 2 2" xfId="198"/>
    <cellStyle name="Moeda 2 2 2" xfId="199"/>
    <cellStyle name="Moeda 2 3" xfId="200"/>
    <cellStyle name="Moeda 2 3 2" xfId="201"/>
    <cellStyle name="Moeda 2 4" xfId="202"/>
    <cellStyle name="Moeda 3" xfId="25"/>
    <cellStyle name="Moeda 3 2" xfId="204"/>
    <cellStyle name="Moeda 3 3" xfId="205"/>
    <cellStyle name="Moeda 3 4" xfId="206"/>
    <cellStyle name="Moeda 3 5" xfId="203"/>
    <cellStyle name="Moeda 4" xfId="207"/>
    <cellStyle name="Moeda 5" xfId="208"/>
    <cellStyle name="Moeda 5 2" xfId="209"/>
    <cellStyle name="Moeda 6" xfId="210"/>
    <cellStyle name="Moeda 6 2" xfId="211"/>
    <cellStyle name="Moeda 7" xfId="196"/>
    <cellStyle name="Moeda0" xfId="212"/>
    <cellStyle name="Moneda [0]_10 AVERIAS MASIVAS + ANT" xfId="213"/>
    <cellStyle name="Moneda_10 AVERIAS MASIVAS + ANT" xfId="214"/>
    <cellStyle name="Monetario" xfId="215"/>
    <cellStyle name="Neutra 2" xfId="216"/>
    <cellStyle name="Neutra 3" xfId="217"/>
    <cellStyle name="Neutra 4" xfId="218"/>
    <cellStyle name="no dec" xfId="219"/>
    <cellStyle name="Normal" xfId="0" builtinId="0"/>
    <cellStyle name="Normal 10" xfId="220"/>
    <cellStyle name="Normal 10 2" xfId="221"/>
    <cellStyle name="Normal 10 2 2" xfId="222"/>
    <cellStyle name="Normal 105" xfId="223"/>
    <cellStyle name="Normal 108" xfId="224"/>
    <cellStyle name="Normal 113" xfId="225"/>
    <cellStyle name="Normal 113 2" xfId="226"/>
    <cellStyle name="Normal 12 2" xfId="22"/>
    <cellStyle name="Normal 122" xfId="227"/>
    <cellStyle name="Normal 13 3" xfId="228"/>
    <cellStyle name="Normal 16" xfId="229"/>
    <cellStyle name="Normal 17" xfId="230"/>
    <cellStyle name="Normal 2" xfId="6"/>
    <cellStyle name="Normal 2 2" xfId="231"/>
    <cellStyle name="Normal 2 2 2" xfId="10"/>
    <cellStyle name="Normal 2 2 2 2" xfId="17"/>
    <cellStyle name="Normal 2 2 2 2 2" xfId="233"/>
    <cellStyle name="Normal 2 2 2 3" xfId="232"/>
    <cellStyle name="Normal 2 2 3" xfId="234"/>
    <cellStyle name="Normal 2 3" xfId="235"/>
    <cellStyle name="Normal 2 4" xfId="236"/>
    <cellStyle name="Normal 2 5" xfId="2"/>
    <cellStyle name="Normal 2_PLANILHA - ELÉTRICO ATUAL" xfId="237"/>
    <cellStyle name="Normal 22" xfId="238"/>
    <cellStyle name="Normal 3" xfId="9"/>
    <cellStyle name="Normal 3 2" xfId="11"/>
    <cellStyle name="Normal 3 2 2" xfId="239"/>
    <cellStyle name="Normal 3 3" xfId="12"/>
    <cellStyle name="Normal 38 3" xfId="240"/>
    <cellStyle name="Normal 4" xfId="241"/>
    <cellStyle name="Normal 4 2" xfId="5"/>
    <cellStyle name="Normal 4 2 2" xfId="20"/>
    <cellStyle name="Normal 5" xfId="24"/>
    <cellStyle name="Normal 5 2" xfId="242"/>
    <cellStyle name="Normal 6" xfId="29"/>
    <cellStyle name="Normal 7" xfId="402"/>
    <cellStyle name="Normal 8" xfId="426"/>
    <cellStyle name="Normal 80" xfId="243"/>
    <cellStyle name="Normal 83" xfId="244"/>
    <cellStyle name="Normal 9" xfId="427"/>
    <cellStyle name="Normal_5ª Medição 199" xfId="19"/>
    <cellStyle name="Normal_ESTIMATIVA DE CUSTO FINAL DA OBRA (ADITIVO IC 237)" xfId="21"/>
    <cellStyle name="Normal_Pesquisa no referencial 10 de maio de 2013" xfId="1"/>
    <cellStyle name="Normal_RAÇÃO" xfId="26"/>
    <cellStyle name="Nota" xfId="23" builtinId="10"/>
    <cellStyle name="Nota 2" xfId="246"/>
    <cellStyle name="Nota 2 2" xfId="247"/>
    <cellStyle name="Nota 2 3" xfId="248"/>
    <cellStyle name="Nota 2 4" xfId="249"/>
    <cellStyle name="Nota 3" xfId="250"/>
    <cellStyle name="Nota 4" xfId="251"/>
    <cellStyle name="Nota 5" xfId="252"/>
    <cellStyle name="Nota 6" xfId="253"/>
    <cellStyle name="Nota 7" xfId="245"/>
    <cellStyle name="NUMEROS" xfId="254"/>
    <cellStyle name="PERCENT" xfId="255"/>
    <cellStyle name="PERCENT 2" xfId="256"/>
    <cellStyle name="PERCENT 2 2" xfId="257"/>
    <cellStyle name="PERCENT 2 3" xfId="258"/>
    <cellStyle name="Percentual" xfId="259"/>
    <cellStyle name="Ponto" xfId="260"/>
    <cellStyle name="Porcentagem" xfId="4" builtinId="5"/>
    <cellStyle name="Porcentagem 2" xfId="262"/>
    <cellStyle name="Porcentagem 2 10 10" xfId="263"/>
    <cellStyle name="Porcentagem 2 10 10 2" xfId="264"/>
    <cellStyle name="Porcentagem 2 2" xfId="8"/>
    <cellStyle name="Porcentagem 2 2 2" xfId="265"/>
    <cellStyle name="Porcentagem 2 3" xfId="14"/>
    <cellStyle name="Porcentagem 2 4" xfId="266"/>
    <cellStyle name="Porcentagem 3" xfId="27"/>
    <cellStyle name="Porcentagem 3 2" xfId="267"/>
    <cellStyle name="Porcentagem 3 2 2" xfId="268"/>
    <cellStyle name="Porcentagem 3 2 3" xfId="269"/>
    <cellStyle name="Porcentagem 3 3" xfId="270"/>
    <cellStyle name="Porcentagem 4" xfId="271"/>
    <cellStyle name="Porcentagem 4 2" xfId="272"/>
    <cellStyle name="Porcentagem 5" xfId="273"/>
    <cellStyle name="Porcentagem 6" xfId="261"/>
    <cellStyle name="Porcentaje" xfId="274"/>
    <cellStyle name="RM" xfId="275"/>
    <cellStyle name="Saída 2" xfId="277"/>
    <cellStyle name="Saída 3" xfId="278"/>
    <cellStyle name="Saída 4" xfId="279"/>
    <cellStyle name="Saída 5" xfId="276"/>
    <cellStyle name="Sep. milhar [0]" xfId="280"/>
    <cellStyle name="Sep. milhar [0] 2" xfId="281"/>
    <cellStyle name="Sep. milhar [0] 2 2" xfId="282"/>
    <cellStyle name="Sep. milhar [0] 2 3" xfId="283"/>
    <cellStyle name="Separador de m" xfId="284"/>
    <cellStyle name="Separador de milhares 11" xfId="285"/>
    <cellStyle name="Separador de milhares 11 2" xfId="18"/>
    <cellStyle name="Separador de milhares 11 2 2" xfId="287"/>
    <cellStyle name="Separador de milhares 11 2 3" xfId="286"/>
    <cellStyle name="Separador de milhares 11 2 4" xfId="431"/>
    <cellStyle name="Separador de milhares 2" xfId="288"/>
    <cellStyle name="Separador de milhares 2 10" xfId="13"/>
    <cellStyle name="Separador de milhares 2 10 2" xfId="289"/>
    <cellStyle name="Separador de milhares 2 10 2 2" xfId="290"/>
    <cellStyle name="Separador de milhares 2 10 2 2 2" xfId="291"/>
    <cellStyle name="Separador de milhares 2 2" xfId="3"/>
    <cellStyle name="Separador de milhares 2 2 10 2" xfId="293"/>
    <cellStyle name="Separador de milhares 2 2 2" xfId="294"/>
    <cellStyle name="Separador de milhares 2 2 2 2" xfId="295"/>
    <cellStyle name="Separador de milhares 2 2 2 2 2" xfId="296"/>
    <cellStyle name="Separador de milhares 2 2 2 2 2 2" xfId="297"/>
    <cellStyle name="Separador de milhares 2 2 3" xfId="298"/>
    <cellStyle name="Separador de milhares 2 2 3 2" xfId="299"/>
    <cellStyle name="Separador de milhares 2 2 3 2 2" xfId="300"/>
    <cellStyle name="Separador de milhares 2 2 4" xfId="301"/>
    <cellStyle name="Separador de milhares 2 2 4 2" xfId="302"/>
    <cellStyle name="Separador de milhares 2 2 4 2 2" xfId="303"/>
    <cellStyle name="Separador de milhares 2 2 4 3" xfId="304"/>
    <cellStyle name="Separador de milhares 2 2 5" xfId="292"/>
    <cellStyle name="Separador de milhares 2 2 6" xfId="428"/>
    <cellStyle name="Separador de milhares 2 3" xfId="305"/>
    <cellStyle name="Separador de milhares 2 3 2" xfId="306"/>
    <cellStyle name="Separador de milhares 2 3 2 2" xfId="307"/>
    <cellStyle name="Separador de milhares 2 3 2 2 2" xfId="308"/>
    <cellStyle name="Separador de milhares 2 3 3" xfId="309"/>
    <cellStyle name="Separador de milhares 2 3 3 2" xfId="310"/>
    <cellStyle name="Separador de milhares 2 4" xfId="311"/>
    <cellStyle name="Separador de milhares 2 4 2" xfId="312"/>
    <cellStyle name="Separador de milhares 2 4 2 2" xfId="313"/>
    <cellStyle name="Separador de milhares 2 5" xfId="314"/>
    <cellStyle name="Separador de milhares 2 5 2" xfId="315"/>
    <cellStyle name="Separador de milhares 2 5 2 2" xfId="316"/>
    <cellStyle name="Separador de milhares 29" xfId="317"/>
    <cellStyle name="Separador de milhares 3" xfId="318"/>
    <cellStyle name="Separador de milhares 3 2" xfId="319"/>
    <cellStyle name="Separador de milhares 3 2 2" xfId="320"/>
    <cellStyle name="Separador de milhares 3 2 2 2" xfId="321"/>
    <cellStyle name="Separador de milhares 3 2 2 2 2" xfId="322"/>
    <cellStyle name="Separador de milhares 3 2 2 2 2 2" xfId="323"/>
    <cellStyle name="Separador de milhares 3 2 2 2 2 2 2" xfId="324"/>
    <cellStyle name="Separador de milhares 3 2 3" xfId="325"/>
    <cellStyle name="Separador de milhares 3 2 3 2" xfId="326"/>
    <cellStyle name="Separador de milhares 3 3" xfId="327"/>
    <cellStyle name="Separador de milhares 3 3 2" xfId="328"/>
    <cellStyle name="Separador de milhares 3 3 2 2" xfId="329"/>
    <cellStyle name="Separador de milhares 3 4" xfId="330"/>
    <cellStyle name="Separador de milhares 3 4 2" xfId="331"/>
    <cellStyle name="Separador de milhares 4" xfId="332"/>
    <cellStyle name="Separador de milhares 4 2" xfId="333"/>
    <cellStyle name="Separador de milhares 4 2 2" xfId="334"/>
    <cellStyle name="Separador de milhares 4 2 2 2" xfId="335"/>
    <cellStyle name="Separador de milhares 4 3" xfId="336"/>
    <cellStyle name="Separador de milhares 4 3 2" xfId="337"/>
    <cellStyle name="Separador de milhares 5" xfId="338"/>
    <cellStyle name="Separador de milhares 5 2" xfId="339"/>
    <cellStyle name="Separador de milhares 5 2 2" xfId="340"/>
    <cellStyle name="Separador de milhares 5 2 2 2" xfId="341"/>
    <cellStyle name="Separador de milhares 5 3" xfId="342"/>
    <cellStyle name="Separador de milhares 5 3 2" xfId="343"/>
    <cellStyle name="Separador de milhares 6" xfId="344"/>
    <cellStyle name="Separador de milhares 6 2" xfId="345"/>
    <cellStyle name="Separador de milhares 6 2 2" xfId="346"/>
    <cellStyle name="Separador de milhares 6 2 2 2" xfId="347"/>
    <cellStyle name="Separador de milhares 6 3" xfId="348"/>
    <cellStyle name="Separador de milhares 6 3 2" xfId="349"/>
    <cellStyle name="Separador de milhares 7" xfId="350"/>
    <cellStyle name="SUBTOTAIS" xfId="351"/>
    <cellStyle name="SUMA PARCIAL" xfId="352"/>
    <cellStyle name="Texto de Aviso 2" xfId="354"/>
    <cellStyle name="Texto de Aviso 3" xfId="355"/>
    <cellStyle name="Texto de Aviso 4" xfId="356"/>
    <cellStyle name="Texto de Aviso 5" xfId="353"/>
    <cellStyle name="Texto Explicativo 2" xfId="358"/>
    <cellStyle name="Texto Explicativo 3" xfId="359"/>
    <cellStyle name="Texto Explicativo 4" xfId="360"/>
    <cellStyle name="Texto Explicativo 5" xfId="357"/>
    <cellStyle name="Título 1 2" xfId="363"/>
    <cellStyle name="Título 1 3" xfId="364"/>
    <cellStyle name="Título 1 4" xfId="365"/>
    <cellStyle name="Título 1 5" xfId="362"/>
    <cellStyle name="Título 2 2" xfId="367"/>
    <cellStyle name="Título 2 3" xfId="368"/>
    <cellStyle name="Título 2 4" xfId="369"/>
    <cellStyle name="Título 2 5" xfId="366"/>
    <cellStyle name="Título 3 2" xfId="371"/>
    <cellStyle name="Título 3 3" xfId="372"/>
    <cellStyle name="Título 3 4" xfId="373"/>
    <cellStyle name="Título 3 5" xfId="370"/>
    <cellStyle name="Título 4 2" xfId="375"/>
    <cellStyle name="Título 4 3" xfId="376"/>
    <cellStyle name="Título 4 4" xfId="377"/>
    <cellStyle name="Título 4 5" xfId="374"/>
    <cellStyle name="Título 5" xfId="378"/>
    <cellStyle name="Título 6" xfId="379"/>
    <cellStyle name="Título 7" xfId="380"/>
    <cellStyle name="Título 8" xfId="361"/>
    <cellStyle name="Titulo1" xfId="381"/>
    <cellStyle name="Titulo2" xfId="382"/>
    <cellStyle name="Total 2" xfId="384"/>
    <cellStyle name="Total 3" xfId="385"/>
    <cellStyle name="Total 4" xfId="386"/>
    <cellStyle name="Total 5" xfId="383"/>
    <cellStyle name="Vírgula" xfId="15" builtinId="3"/>
    <cellStyle name="Vírgula 2" xfId="7"/>
    <cellStyle name="Vírgula 2 2" xfId="16"/>
    <cellStyle name="Vírgula 2 2 2" xfId="390"/>
    <cellStyle name="Vírgula 2 2 2 2" xfId="391"/>
    <cellStyle name="Vírgula 2 2 2 2 2" xfId="392"/>
    <cellStyle name="Vírgula 2 2 2 3" xfId="393"/>
    <cellStyle name="Vírgula 2 2 3" xfId="394"/>
    <cellStyle name="Vírgula 2 2 3 2" xfId="395"/>
    <cellStyle name="Vírgula 2 2 4" xfId="389"/>
    <cellStyle name="Vírgula 2 2 5" xfId="430"/>
    <cellStyle name="Vírgula 2 3" xfId="396"/>
    <cellStyle name="Vírgula 2 4" xfId="397"/>
    <cellStyle name="Vírgula 2 5" xfId="398"/>
    <cellStyle name="Vírgula 2 5 2" xfId="399"/>
    <cellStyle name="Vírgula 2 5 2 2" xfId="400"/>
    <cellStyle name="Vírgula 2 5 3" xfId="401"/>
    <cellStyle name="Vírgula 2 6" xfId="388"/>
    <cellStyle name="Vírgula 3" xfId="28"/>
    <cellStyle name="Vírgula 3 2" xfId="403"/>
    <cellStyle name="Vírgula 3 2 2" xfId="404"/>
    <cellStyle name="Vírgula 3 2 2 2" xfId="405"/>
    <cellStyle name="Vírgula 3 3" xfId="406"/>
    <cellStyle name="Vírgula 3 3 2" xfId="407"/>
    <cellStyle name="Vírgula 3 3 2 2" xfId="408"/>
    <cellStyle name="Vírgula 3 4" xfId="409"/>
    <cellStyle name="Vírgula 3 4 2" xfId="410"/>
    <cellStyle name="Vírgula 3 5" xfId="432"/>
    <cellStyle name="Vírgula 4" xfId="411"/>
    <cellStyle name="Vírgula 4 2" xfId="412"/>
    <cellStyle name="Vírgula 4 2 2" xfId="413"/>
    <cellStyle name="Vírgula 4 3" xfId="414"/>
    <cellStyle name="Vírgula 5" xfId="415"/>
    <cellStyle name="Vírgula 5 2" xfId="416"/>
    <cellStyle name="Vírgula 5 2 2" xfId="417"/>
    <cellStyle name="Vírgula 5 3 2" xfId="418"/>
    <cellStyle name="Vírgula 6" xfId="419"/>
    <cellStyle name="Vírgula 6 2" xfId="420"/>
    <cellStyle name="Vírgula 6 2 2" xfId="421"/>
    <cellStyle name="Vírgula 7" xfId="422"/>
    <cellStyle name="Vírgula 7 2" xfId="423"/>
    <cellStyle name="Vírgula 7 2 2" xfId="424"/>
    <cellStyle name="Vírgula 7 3" xfId="425"/>
    <cellStyle name="Vírgula 8" xfId="387"/>
    <cellStyle name="Vírgula 9" xfId="4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762001</xdr:colOff>
      <xdr:row>1</xdr:row>
      <xdr:rowOff>219074</xdr:rowOff>
    </xdr:from>
    <xdr:to>
      <xdr:col>2</xdr:col>
      <xdr:colOff>415483</xdr:colOff>
      <xdr:row>1</xdr:row>
      <xdr:rowOff>833689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1" y="419099"/>
          <a:ext cx="625032" cy="6146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1</xdr:row>
      <xdr:rowOff>142875</xdr:rowOff>
    </xdr:from>
    <xdr:to>
      <xdr:col>3</xdr:col>
      <xdr:colOff>146245</xdr:colOff>
      <xdr:row>1</xdr:row>
      <xdr:rowOff>859349</xdr:rowOff>
    </xdr:to>
    <xdr:pic>
      <xdr:nvPicPr>
        <xdr:cNvPr id="4" name="Imagem 3" descr="D:\Flavia\Desktop\images.jpg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342900"/>
          <a:ext cx="736795" cy="7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152400</xdr:rowOff>
    </xdr:from>
    <xdr:to>
      <xdr:col>1</xdr:col>
      <xdr:colOff>390524</xdr:colOff>
      <xdr:row>1</xdr:row>
      <xdr:rowOff>847334</xdr:rowOff>
    </xdr:to>
    <xdr:pic>
      <xdr:nvPicPr>
        <xdr:cNvPr id="2" name="Imagem 1" descr="D:\Flavia\Desktop\images.jpg">
          <a:extLst>
            <a:ext uri="{FF2B5EF4-FFF2-40B4-BE49-F238E27FC236}">
              <a16:creationId xmlns:a16="http://schemas.microsoft.com/office/drawing/2014/main" xmlns="" id="{40FE6716-6DA4-4799-A0F1-5CF4D7F4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52425"/>
          <a:ext cx="704849" cy="694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</xdr:row>
      <xdr:rowOff>219076</xdr:rowOff>
    </xdr:from>
    <xdr:to>
      <xdr:col>3</xdr:col>
      <xdr:colOff>257174</xdr:colOff>
      <xdr:row>1</xdr:row>
      <xdr:rowOff>904876</xdr:rowOff>
    </xdr:to>
    <xdr:pic>
      <xdr:nvPicPr>
        <xdr:cNvPr id="2" name="Imagem 1" descr="D:\Flavia\Desktop\images.jpg">
          <a:extLst>
            <a:ext uri="{FF2B5EF4-FFF2-40B4-BE49-F238E27FC236}">
              <a16:creationId xmlns:a16="http://schemas.microsoft.com/office/drawing/2014/main" xmlns="" id="{53C59C81-7A24-41A0-A88D-4D6C3A8E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419101"/>
          <a:ext cx="685799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123825</xdr:rowOff>
    </xdr:from>
    <xdr:to>
      <xdr:col>2</xdr:col>
      <xdr:colOff>171449</xdr:colOff>
      <xdr:row>1</xdr:row>
      <xdr:rowOff>1028700</xdr:rowOff>
    </xdr:to>
    <xdr:pic>
      <xdr:nvPicPr>
        <xdr:cNvPr id="2" name="Imagem 1" descr="D:\Flavia\Desktop\images.jpg">
          <a:extLst>
            <a:ext uri="{FF2B5EF4-FFF2-40B4-BE49-F238E27FC236}">
              <a16:creationId xmlns:a16="http://schemas.microsoft.com/office/drawing/2014/main" xmlns="" id="{96C5B225-9745-4AD9-BDA7-FB080497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23850"/>
          <a:ext cx="68579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1</xdr:row>
      <xdr:rowOff>219075</xdr:rowOff>
    </xdr:from>
    <xdr:to>
      <xdr:col>3</xdr:col>
      <xdr:colOff>609599</xdr:colOff>
      <xdr:row>1</xdr:row>
      <xdr:rowOff>904484</xdr:rowOff>
    </xdr:to>
    <xdr:pic>
      <xdr:nvPicPr>
        <xdr:cNvPr id="4" name="Imagem 3" descr="D:\Flavia\Desktop\images.jpg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419100"/>
          <a:ext cx="704849" cy="68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1</xdr:row>
      <xdr:rowOff>238125</xdr:rowOff>
    </xdr:from>
    <xdr:to>
      <xdr:col>4</xdr:col>
      <xdr:colOff>38099</xdr:colOff>
      <xdr:row>1</xdr:row>
      <xdr:rowOff>923534</xdr:rowOff>
    </xdr:to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438150"/>
          <a:ext cx="704849" cy="68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219076</xdr:colOff>
      <xdr:row>1</xdr:row>
      <xdr:rowOff>161924</xdr:rowOff>
    </xdr:from>
    <xdr:ext cx="800100" cy="828675"/>
    <xdr:pic>
      <xdr:nvPicPr>
        <xdr:cNvPr id="2" name="Imagem 1" descr="D:\Flavia\Desktop\images.jpg">
          <a:extLst>
            <a:ext uri="{FF2B5EF4-FFF2-40B4-BE49-F238E27FC236}">
              <a16:creationId xmlns:a16="http://schemas.microsoft.com/office/drawing/2014/main" xmlns="" id="{48264EF6-FAD0-4772-AC94-8D55B1E9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6" y="361949"/>
          <a:ext cx="8001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1</xdr:row>
      <xdr:rowOff>209550</xdr:rowOff>
    </xdr:from>
    <xdr:to>
      <xdr:col>3</xdr:col>
      <xdr:colOff>304799</xdr:colOff>
      <xdr:row>1</xdr:row>
      <xdr:rowOff>894959</xdr:rowOff>
    </xdr:to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409575"/>
          <a:ext cx="704849" cy="68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1</xdr:row>
      <xdr:rowOff>200025</xdr:rowOff>
    </xdr:from>
    <xdr:to>
      <xdr:col>2</xdr:col>
      <xdr:colOff>371474</xdr:colOff>
      <xdr:row>1</xdr:row>
      <xdr:rowOff>885434</xdr:rowOff>
    </xdr:to>
    <xdr:pic>
      <xdr:nvPicPr>
        <xdr:cNvPr id="4" name="Imagem 3" descr="D:\Flavia\Desktop\images.jpg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00050"/>
          <a:ext cx="704849" cy="68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265044</xdr:colOff>
      <xdr:row>1</xdr:row>
      <xdr:rowOff>182217</xdr:rowOff>
    </xdr:from>
    <xdr:to>
      <xdr:col>1</xdr:col>
      <xdr:colOff>773990</xdr:colOff>
      <xdr:row>1</xdr:row>
      <xdr:rowOff>677126</xdr:rowOff>
    </xdr:to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09" y="381000"/>
          <a:ext cx="508946" cy="494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1</xdr:row>
      <xdr:rowOff>119883</xdr:rowOff>
    </xdr:from>
    <xdr:to>
      <xdr:col>1</xdr:col>
      <xdr:colOff>819150</xdr:colOff>
      <xdr:row>1</xdr:row>
      <xdr:rowOff>666359</xdr:rowOff>
    </xdr:to>
    <xdr:pic>
      <xdr:nvPicPr>
        <xdr:cNvPr id="6" name="Imagem 5" descr="D:\Flavia\Desktop\images.jpg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319908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266700</xdr:colOff>
      <xdr:row>1</xdr:row>
      <xdr:rowOff>138933</xdr:rowOff>
    </xdr:from>
    <xdr:ext cx="561975" cy="546476"/>
    <xdr:pic>
      <xdr:nvPicPr>
        <xdr:cNvPr id="7" name="Imagem 6" descr="D:\Flavia\Desktop\images.jpg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38958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256760</xdr:colOff>
      <xdr:row>1</xdr:row>
      <xdr:rowOff>115958</xdr:rowOff>
    </xdr:from>
    <xdr:ext cx="561975" cy="546476"/>
    <xdr:pic>
      <xdr:nvPicPr>
        <xdr:cNvPr id="4" name="Imagem 3" descr="D:\Flavia\Desktop\images.jpg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25" y="314741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298175</xdr:colOff>
      <xdr:row>1</xdr:row>
      <xdr:rowOff>115957</xdr:rowOff>
    </xdr:from>
    <xdr:ext cx="561975" cy="546476"/>
    <xdr:pic>
      <xdr:nvPicPr>
        <xdr:cNvPr id="5" name="Imagem 4" descr="D:\Flavia\Desktop\images.jpg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218" y="314740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331305</xdr:colOff>
      <xdr:row>1</xdr:row>
      <xdr:rowOff>91109</xdr:rowOff>
    </xdr:from>
    <xdr:ext cx="561975" cy="546476"/>
    <xdr:pic>
      <xdr:nvPicPr>
        <xdr:cNvPr id="7" name="Imagem 6" descr="D:\Flavia\Desktop\images.jpg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2370" y="289892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114300</xdr:rowOff>
    </xdr:from>
    <xdr:ext cx="561975" cy="546476"/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14325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590550</xdr:colOff>
      <xdr:row>1</xdr:row>
      <xdr:rowOff>142875</xdr:rowOff>
    </xdr:from>
    <xdr:ext cx="561975" cy="546476"/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342900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504825</xdr:colOff>
      <xdr:row>1</xdr:row>
      <xdr:rowOff>152400</xdr:rowOff>
    </xdr:from>
    <xdr:ext cx="561975" cy="546476"/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52425"/>
          <a:ext cx="561975" cy="546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22</xdr:row>
      <xdr:rowOff>66675</xdr:rowOff>
    </xdr:from>
    <xdr:to>
      <xdr:col>3</xdr:col>
      <xdr:colOff>2790825</xdr:colOff>
      <xdr:row>30</xdr:row>
      <xdr:rowOff>142875</xdr:rowOff>
    </xdr:to>
    <xdr:pic>
      <xdr:nvPicPr>
        <xdr:cNvPr id="2" name="Picture 16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4676775"/>
          <a:ext cx="34861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3</xdr:row>
      <xdr:rowOff>9525</xdr:rowOff>
    </xdr:from>
    <xdr:to>
      <xdr:col>2</xdr:col>
      <xdr:colOff>904875</xdr:colOff>
      <xdr:row>6</xdr:row>
      <xdr:rowOff>57150</xdr:rowOff>
    </xdr:to>
    <xdr:pic>
      <xdr:nvPicPr>
        <xdr:cNvPr id="3" name="Imagem 3" descr="D:\Flavia\Desktop\images.jp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695325"/>
          <a:ext cx="628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123826</xdr:colOff>
      <xdr:row>2</xdr:row>
      <xdr:rowOff>220715</xdr:rowOff>
    </xdr:from>
    <xdr:to>
      <xdr:col>2</xdr:col>
      <xdr:colOff>819150</xdr:colOff>
      <xdr:row>2</xdr:row>
      <xdr:rowOff>904874</xdr:rowOff>
    </xdr:to>
    <xdr:pic>
      <xdr:nvPicPr>
        <xdr:cNvPr id="2" name="Imagem 3" descr="D:\Flavia\Desktop\images.jpg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1" y="611240"/>
          <a:ext cx="695324" cy="684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178595</xdr:colOff>
      <xdr:row>1</xdr:row>
      <xdr:rowOff>297656</xdr:rowOff>
    </xdr:from>
    <xdr:ext cx="893808" cy="869157"/>
    <xdr:pic>
      <xdr:nvPicPr>
        <xdr:cNvPr id="3" name="Imagem 2" descr="D:\Flavia\Desktop\images.jpg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488156"/>
          <a:ext cx="893808" cy="869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2</xdr:row>
      <xdr:rowOff>361950</xdr:rowOff>
    </xdr:from>
    <xdr:to>
      <xdr:col>2</xdr:col>
      <xdr:colOff>19050</xdr:colOff>
      <xdr:row>2</xdr:row>
      <xdr:rowOff>1019175</xdr:rowOff>
    </xdr:to>
    <xdr:pic>
      <xdr:nvPicPr>
        <xdr:cNvPr id="2" name="Imagem 1" descr="D:\Flavia\Desktop\images.jpg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752475"/>
          <a:ext cx="6953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47625</xdr:rowOff>
    </xdr:from>
    <xdr:to>
      <xdr:col>0</xdr:col>
      <xdr:colOff>1190625</xdr:colOff>
      <xdr:row>2</xdr:row>
      <xdr:rowOff>254000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xmlns="" id="{FF479A04-A41D-4228-88AD-50AF5053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6375"/>
          <a:ext cx="100012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strata-03/Projetos/Marcelo/docs/PP003%20-%20Restauracao%20-%20PROMG%20-%20DERMG/Levantamentos%20de%20Campo/PRIORIDADES/20CRG/Resultados/CARACT%20PAV%20EXISTEN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Eng_001/c/Meus%20documentos/Excel/DVOP/8_97%20-%20S&#227;o%20Vicente/Prod.%20Equip.%20Mec.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:/Meus%20doc/Insumo%20contratual%20-%20SECOP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:/Or&#231;amento/NATA/DNIT/OBRAS%20SOBRENCO/L.33-conc.0114-2004-08%20de%2025-10-04/ed114-Lote%2033-Final/Proposta%20BR-116-L33%20ed.114%20%2025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rojetos/AA00%20MEUS%20DOCUMENTOS%202020/GUIZARD%20JUNIOR/MODELO%20DE%20MEDI&#199;&#195;O/33&#170;%20Medi&#231;&#227;o%20Sinfra%20Obra%2003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:/NATALINA/DNER/Br116_R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%20UP%2019%20-%2005%20-%2021\LICITA&#199;&#195;O\PREFEITURA\2020\TOMADA%20DE%20PRE&#199;O\Aripuan&#227;\TOMADA%20DE%20PRE&#199;OS\TP%20027%20-%2020\PROPOSTA\C.P.U.%20027%20-%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Eng.%20Carlos/LICITA&#199;&#195;O/SINFRA/EDITAL%20N.%2008%202017/PROPOSTA/CP_08-2017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6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 contratual"/>
      <sheetName val="Insumo contratual - SECOPA"/>
      <sheetName val="Cron"/>
      <sheetName val="Dados"/>
      <sheetName val="TSD-FOG"/>
    </sheetNames>
    <definedNames>
      <definedName name="REC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anilha"/>
      <sheetName val="&lt;=até aqui"/>
      <sheetName val="PLAN-sipom"/>
      <sheetName val="Dr.Gilson"/>
      <sheetName val="Dados"/>
      <sheetName val="CCHE"/>
      <sheetName val="Crono "/>
      <sheetName val="BDI "/>
      <sheetName val="ES"/>
      <sheetName val="MObra"/>
      <sheetName val="calc.binder capa c.asfalto L-34"/>
      <sheetName val="dreno sub-hor.-transp&gt;3km"/>
      <sheetName val="CAP-20"/>
      <sheetName val="TABELA"/>
      <sheetName val="calc.binder capa c.asfalto"/>
      <sheetName val="PLANILHA DE QUANT. E CUSTOS A"/>
      <sheetName val="Mat Asf"/>
      <sheetName val="RELATÓRIO"/>
      <sheetName val="Sub-base"/>
      <sheetName val="Regula"/>
      <sheetName val="Cron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Sobrenco Engenharia e Comércio Ltda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atamento "/>
      <sheetName val="Mobil e Desmob.Equip.pesado"/>
      <sheetName val=" Ofício PI (substituido)"/>
      <sheetName val="RESUMO"/>
      <sheetName val="Reajustamento"/>
      <sheetName val="Aterro  100% PN "/>
      <sheetName val="Boletim"/>
      <sheetName val="Sub-base"/>
      <sheetName val="Base"/>
      <sheetName val="TSD"/>
      <sheetName val="TRANP.COM.ROD.PAV(TSD)"/>
      <sheetName val="Crono Físico-Financeiro"/>
      <sheetName val="Hidrossem.Jazidas e aterro"/>
      <sheetName val="Transp. local_OAC_Não Pav. "/>
      <sheetName val="Reg. Mec. Jazidas"/>
      <sheetName val="Dreno Long.DPS-07"/>
      <sheetName val="Meio fio (MFC 01)"/>
      <sheetName val="BSTC D=0,80M"/>
      <sheetName val="Recomp. Cerca"/>
      <sheetName val="ENROC."/>
      <sheetName val="BSTC D=1,00M"/>
      <sheetName val="BDCC 2,5X2,5 (2,5-5,0)"/>
      <sheetName val="BSCC 2,5 x 2,5  1-2,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Planilha"/>
      <sheetName val="Cpu"/>
      <sheetName val="CHE"/>
      <sheetName val="MObra"/>
      <sheetName val="Crono"/>
      <sheetName val="BDI"/>
      <sheetName val="EncSoc"/>
      <sheetName val="Cadastros"/>
      <sheetName val="QTR"/>
      <sheetName val="Dados"/>
      <sheetName val="TABELA"/>
      <sheetName val="RELATÓRIO"/>
      <sheetName val="Sub-base"/>
      <sheetName val="Regula"/>
      <sheetName val="PSCEGERAL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"/>
      <sheetName val="QUANTIDADES"/>
      <sheetName val=" BDI - 29,77%"/>
      <sheetName val="BDI - 15,00%"/>
      <sheetName val="CRONOGRAMA"/>
      <sheetName val="s-codigo 1"/>
      <sheetName val="s-codigo 2"/>
      <sheetName val="s-codigo 3"/>
      <sheetName val="s-codigo 4"/>
      <sheetName val="74209-001"/>
      <sheetName val="1106057"/>
      <sheetName val="5914359"/>
      <sheetName val="5914374"/>
      <sheetName val="5914389"/>
      <sheetName val="5914449"/>
      <sheetName val="5914464"/>
      <sheetName val="5914479"/>
      <sheetName val="5501700"/>
      <sheetName val="5501701"/>
      <sheetName val="5501708"/>
      <sheetName val="5901639"/>
      <sheetName val="5501708.1"/>
      <sheetName val="5502109"/>
      <sheetName val="5502110"/>
      <sheetName val="5901638"/>
      <sheetName val="5502135"/>
      <sheetName val="5502136"/>
      <sheetName val="5502137"/>
      <sheetName val="5502138"/>
      <sheetName val="5502139"/>
      <sheetName val="5502140"/>
      <sheetName val="5502141"/>
      <sheetName val="5502142"/>
      <sheetName val="5502143"/>
      <sheetName val="5502144"/>
      <sheetName val="5502145"/>
      <sheetName val="5502162"/>
      <sheetName val="5502146"/>
      <sheetName val="5502111"/>
      <sheetName val="5502112"/>
      <sheetName val="5502113"/>
      <sheetName val="5502114"/>
      <sheetName val="5502116"/>
      <sheetName val="5502117"/>
      <sheetName val="5502118"/>
      <sheetName val="5502119"/>
      <sheetName val="5502120"/>
      <sheetName val="5502978"/>
      <sheetName val="5503041"/>
      <sheetName val="4413984"/>
      <sheetName val="4011480"/>
      <sheetName val="4915667"/>
      <sheetName val="4915623"/>
      <sheetName val="5914314"/>
      <sheetName val="5914329"/>
      <sheetName val="5914344"/>
      <sheetName val="4915669"/>
      <sheetName val="4011209"/>
      <sheetName val="5914359.1"/>
      <sheetName val="5914374.1"/>
      <sheetName val="5914389.1"/>
      <sheetName val="4011227"/>
      <sheetName val="4011219"/>
      <sheetName val="4016096"/>
      <sheetName val="5914354"/>
      <sheetName val="4011221"/>
      <sheetName val="4011481"/>
      <sheetName val="s-c"/>
      <sheetName val="4011351"/>
      <sheetName val="4011372"/>
      <sheetName val="4011370"/>
      <sheetName val="4011378"/>
      <sheetName val="5502986"/>
      <sheetName val="M0104"/>
      <sheetName val="M2097"/>
      <sheetName val="M0104.1"/>
      <sheetName val="M2097.1"/>
      <sheetName val="0804021"/>
      <sheetName val="804031"/>
      <sheetName val="1109671"/>
      <sheetName val="5914647"/>
      <sheetName val="3103302"/>
      <sheetName val="1106165"/>
      <sheetName val="1107892"/>
      <sheetName val="5914584"/>
      <sheetName val="5914599"/>
      <sheetName val="5914614"/>
      <sheetName val="0804029"/>
      <sheetName val="0804037"/>
      <sheetName val="0804393"/>
      <sheetName val="0705193"/>
      <sheetName val="3106121"/>
      <sheetName val="0407819"/>
      <sheetName val="1109669"/>
      <sheetName val="2105605"/>
      <sheetName val="3108005"/>
      <sheetName val="0705233"/>
      <sheetName val="2003607"/>
      <sheetName val="4805757"/>
      <sheetName val="5915476"/>
      <sheetName val="2003569"/>
      <sheetName val="4816106"/>
      <sheetName val="4816119"/>
      <sheetName val="2003601"/>
      <sheetName val="2003441"/>
      <sheetName val="1506055"/>
      <sheetName val="4805751"/>
      <sheetName val="2003646"/>
      <sheetName val="0407820"/>
      <sheetName val="2003648"/>
      <sheetName val="2003455"/>
      <sheetName val="2003323"/>
      <sheetName val="2003842"/>
      <sheetName val="2003373"/>
      <sheetName val="2003385"/>
      <sheetName val="2003387"/>
      <sheetName val="2003391"/>
      <sheetName val="2003405"/>
      <sheetName val="4805755"/>
      <sheetName val="s.c"/>
      <sheetName val="4915708"/>
      <sheetName val="4915711"/>
      <sheetName val="2003921"/>
      <sheetName val="3108022"/>
      <sheetName val="2003389"/>
      <sheetName val="3713604"/>
      <sheetName val="3713608"/>
      <sheetName val="5914655"/>
      <sheetName val="5914654"/>
      <sheetName val="4915731"/>
      <sheetName val="3713605"/>
      <sheetName val="4413905"/>
      <sheetName val="4400968"/>
      <sheetName val="4413995"/>
      <sheetName val="4413985"/>
      <sheetName val="4413986"/>
      <sheetName val="4915774"/>
      <sheetName val="5914353"/>
      <sheetName val="4413920"/>
      <sheetName val="4413023"/>
      <sheetName val="4413993"/>
      <sheetName val="4915727"/>
      <sheetName val="4413013"/>
      <sheetName val="5213400"/>
      <sheetName val="5213571"/>
      <sheetName val="5213417"/>
      <sheetName val="5212552"/>
      <sheetName val="5216111"/>
      <sheetName val="3807863"/>
      <sheetName val="5213408"/>
      <sheetName val="5915322"/>
      <sheetName val="5915323"/>
      <sheetName val="5915324"/>
      <sheetName val="5213360"/>
      <sheetName val="5213359"/>
      <sheetName val="4413996"/>
      <sheetName val="5914404"/>
      <sheetName val="5914419"/>
      <sheetName val="5914434"/>
      <sheetName val="4915671"/>
      <sheetName val="0804189"/>
      <sheetName val="0804199"/>
      <sheetName val="0804417"/>
      <sheetName val="0804425"/>
      <sheetName val="0705185"/>
      <sheetName val="0705201"/>
      <sheetName val="0705203"/>
      <sheetName val="0705241"/>
      <sheetName val="0705245"/>
      <sheetName val="1505879"/>
      <sheetName val="2003407"/>
      <sheetName val="2003475"/>
      <sheetName val="2003443"/>
      <sheetName val="2003578"/>
      <sheetName val="4805757 - 1.0"/>
      <sheetName val="0804377"/>
      <sheetName val="804039"/>
      <sheetName val="804191"/>
      <sheetName val="804385"/>
      <sheetName val="1107892.1"/>
      <sheetName val="1109671.1"/>
      <sheetName val="1505860"/>
      <sheetName val="1600436"/>
      <sheetName val="1600898"/>
      <sheetName val="1600990"/>
      <sheetName val="1416201"/>
      <sheetName val="3103302.1"/>
      <sheetName val="3719529"/>
      <sheetName val="3713823"/>
      <sheetName val="407819.1"/>
      <sheetName val="1110000"/>
      <sheetName val="3107967"/>
      <sheetName val="4011353"/>
      <sheetName val="4011410"/>
      <sheetName val="4011463"/>
      <sheetName val="6416078"/>
      <sheetName val="4011479"/>
      <sheetName val="4413022"/>
      <sheetName val="4413024"/>
      <sheetName val="4915613"/>
      <sheetName val="4016007"/>
      <sheetName val="4915626"/>
      <sheetName val="4915684"/>
      <sheetName val="4915698"/>
      <sheetName val="4915699"/>
      <sheetName val="4915700"/>
      <sheetName val="4915703"/>
      <sheetName val="4915705"/>
      <sheetName val="4915721"/>
      <sheetName val="4915734"/>
      <sheetName val="4915735"/>
      <sheetName val="4915737"/>
      <sheetName val="4900002"/>
      <sheetName val="4915746"/>
      <sheetName val="4900001"/>
      <sheetName val="4915801"/>
      <sheetName val="4915757"/>
      <sheetName val="4915760"/>
      <sheetName val="4915764"/>
      <sheetName val="4915765"/>
      <sheetName val="4915766"/>
      <sheetName val="4915767"/>
      <sheetName val="4915768"/>
      <sheetName val="4915785"/>
      <sheetName val="4915786"/>
      <sheetName val="4915787"/>
      <sheetName val="4915788"/>
      <sheetName val="4915789"/>
      <sheetName val="4915794"/>
      <sheetName val="4915795"/>
      <sheetName val="4915799"/>
      <sheetName val="4916290"/>
      <sheetName val="5213355"/>
      <sheetName val="5213403"/>
      <sheetName val="5213407"/>
      <sheetName val="6416078.1"/>
      <sheetName val="5914616"/>
      <sheetName val="5914636"/>
      <sheetName val="5914637"/>
      <sheetName val="5915014"/>
      <sheetName val="AM1943"/>
      <sheetName val="AM1946"/>
      <sheetName val="AM1947"/>
      <sheetName val="AM1950"/>
      <sheetName val="TM1943"/>
      <sheetName val="TM1946"/>
      <sheetName val="TM1947"/>
      <sheetName val="TM1950"/>
      <sheetName val="s-codigo 5"/>
      <sheetName val="s-codigo5.1"/>
      <sheetName val="s-codigo 5.2"/>
      <sheetName val="s-codigo 5.3"/>
      <sheetName val="s-codigo 5.4"/>
      <sheetName val="s-codigo 5.5"/>
      <sheetName val="s-codigo 5.6"/>
      <sheetName val="s-codigo 5.7"/>
      <sheetName val="s-codigo 5.8"/>
      <sheetName val="s-codigo 5.9"/>
      <sheetName val="s-codigo 5.10"/>
      <sheetName val="ADM - 2.0"/>
      <sheetName val="ADM - 4.0"/>
      <sheetName val="ADM - 6.0"/>
      <sheetName val="CANT - 1.0 "/>
      <sheetName val="CANT - 2.0"/>
      <sheetName val="CANT - 3.0"/>
      <sheetName val="CANT - 6.0"/>
      <sheetName val="EM BRANCO"/>
      <sheetName val="CONS DISPOSITIVOS"/>
      <sheetName val="4915712"/>
      <sheetName val="4915713"/>
      <sheetName val="4915744"/>
      <sheetName val="4915723"/>
      <sheetName val="4915672"/>
      <sheetName val="4915742"/>
      <sheetName val="4915776"/>
      <sheetName val="4919547"/>
      <sheetName val="1419543"/>
      <sheetName val="2408057"/>
      <sheetName val="4915718"/>
      <sheetName val="4915719"/>
      <sheetName val="5914651"/>
      <sheetName val="5915407"/>
      <sheetName val="5914675"/>
      <sheetName val="5914333"/>
      <sheetName val="CABEÇALHO"/>
      <sheetName val="S.G"/>
      <sheetName val="5915474"/>
      <sheetName val="B.D EQUIPAMENTOS"/>
      <sheetName val="B.D MATERIAIS"/>
      <sheetName val="B.D SERVIÇOS"/>
      <sheetName val="B.D MÃO DE 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>
        <row r="2">
          <cell r="A2" t="str">
            <v>E9001</v>
          </cell>
          <cell r="B2" t="str">
            <v>Conjunto vibratório para tubos de concreto com encaixe PB e 3 jogos de formas - D = 60</v>
          </cell>
          <cell r="C2">
            <v>0</v>
          </cell>
          <cell r="D2">
            <v>0</v>
          </cell>
        </row>
        <row r="3">
          <cell r="A3" t="str">
            <v>E9002</v>
          </cell>
          <cell r="B3" t="str">
            <v>cm - 2,2 kW
Conjunto vibratório para tubos de concreto com encaixe PB e 3 jogos de formas - D = 80</v>
          </cell>
          <cell r="C3">
            <v>0</v>
          </cell>
          <cell r="D3">
            <v>0</v>
          </cell>
        </row>
        <row r="4">
          <cell r="A4" t="str">
            <v>E9003</v>
          </cell>
          <cell r="B4" t="str">
            <v>cm - 2,2 kW
Conjunto vibratório para tubos de concreto com encaixe PB e 3 jogos de formas - D = 100</v>
          </cell>
          <cell r="C4">
            <v>0</v>
          </cell>
          <cell r="D4">
            <v>0</v>
          </cell>
        </row>
        <row r="5">
          <cell r="A5" t="str">
            <v>E9004</v>
          </cell>
          <cell r="B5" t="str">
            <v>cm - 2,2 kW
Conjunto vibratório para tubos de concreto com encaixe PB e 3 jogos de formas - D = 120</v>
          </cell>
          <cell r="C5">
            <v>0</v>
          </cell>
          <cell r="D5">
            <v>0</v>
          </cell>
        </row>
        <row r="6">
          <cell r="A6" t="str">
            <v>E9005</v>
          </cell>
          <cell r="B6" t="str">
            <v>cm - 2,2 kW
Conjunto vibratório para tubos de concreto com encaixe PB e 3 jogos de formas - D = 150</v>
          </cell>
          <cell r="C6">
            <v>0</v>
          </cell>
          <cell r="D6">
            <v>0</v>
          </cell>
        </row>
        <row r="7">
          <cell r="A7" t="str">
            <v>E9006</v>
          </cell>
          <cell r="B7" t="str">
            <v>cm - 2,2 kW
Equipamento para sondagem manual</v>
          </cell>
          <cell r="C7">
            <v>0</v>
          </cell>
          <cell r="D7">
            <v>0</v>
          </cell>
        </row>
        <row r="8">
          <cell r="A8" t="str">
            <v>E9007</v>
          </cell>
          <cell r="B8" t="str">
            <v>Bomba de pistão triplex com capacidade de 130 l/min - 8,2 kW</v>
          </cell>
          <cell r="C8">
            <v>0</v>
          </cell>
          <cell r="D8">
            <v>0</v>
          </cell>
        </row>
        <row r="9">
          <cell r="A9" t="str">
            <v>E9008</v>
          </cell>
          <cell r="B9" t="str">
            <v>Transportador manual de tubos de concreto</v>
          </cell>
          <cell r="C9">
            <v>0</v>
          </cell>
          <cell r="D9">
            <v>0</v>
          </cell>
        </row>
        <row r="10">
          <cell r="A10" t="str">
            <v>E9009</v>
          </cell>
          <cell r="B10" t="str">
            <v>Rebocador fluvial - 360 HP</v>
          </cell>
          <cell r="C10">
            <v>0</v>
          </cell>
          <cell r="D10">
            <v>0</v>
          </cell>
        </row>
        <row r="11">
          <cell r="A11" t="str">
            <v>E9010</v>
          </cell>
          <cell r="B11" t="str">
            <v>Balança plataforma digital com mesa de 75 x 75 cm com capacidade de 500 kg</v>
          </cell>
          <cell r="C11">
            <v>0</v>
          </cell>
          <cell r="D11">
            <v>0</v>
          </cell>
        </row>
        <row r="12">
          <cell r="A12" t="str">
            <v>E9011</v>
          </cell>
          <cell r="B12" t="str">
            <v>Carro manual modelo plataforma de 200 x 80 cm com capacidade de 800 kg</v>
          </cell>
          <cell r="C12">
            <v>0</v>
          </cell>
          <cell r="D12">
            <v>0</v>
          </cell>
        </row>
        <row r="13">
          <cell r="A13" t="str">
            <v>E9012</v>
          </cell>
          <cell r="B13" t="str">
            <v>Recicladora a frio - 403 kW</v>
          </cell>
          <cell r="C13">
            <v>0</v>
          </cell>
          <cell r="D13">
            <v>0</v>
          </cell>
        </row>
        <row r="14">
          <cell r="A14" t="str">
            <v>E9014</v>
          </cell>
          <cell r="B14" t="str">
            <v>Deflectômetro de impacto (FWD) instalado em pick up com reboque e faixa de carga de 7</v>
          </cell>
          <cell r="C14">
            <v>0</v>
          </cell>
          <cell r="D14">
            <v>0</v>
          </cell>
        </row>
        <row r="15">
          <cell r="A15" t="str">
            <v>E9015</v>
          </cell>
          <cell r="B15" t="str">
            <v>a 120 kN - 147 kW
Elevador de obra - 9 kW</v>
          </cell>
          <cell r="C15">
            <v>0</v>
          </cell>
          <cell r="D15">
            <v>0</v>
          </cell>
        </row>
        <row r="16">
          <cell r="A16" t="str">
            <v>E9016</v>
          </cell>
          <cell r="B16" t="str">
            <v>Usina misturadora móvel de reciclagem a frio com sistema de espuma de asfalto - 129 kW</v>
          </cell>
          <cell r="C16">
            <v>0</v>
          </cell>
          <cell r="D16">
            <v>0</v>
          </cell>
        </row>
        <row r="17">
          <cell r="A17" t="str">
            <v>E9017</v>
          </cell>
          <cell r="B17" t="str">
            <v>Escavadeira hidráulica sobre esteira com capacidade de 0,4 m³ - 64 kW</v>
          </cell>
          <cell r="C17">
            <v>0</v>
          </cell>
          <cell r="D17">
            <v>0</v>
          </cell>
        </row>
        <row r="18">
          <cell r="A18" t="str">
            <v>E9019</v>
          </cell>
          <cell r="B18" t="str">
            <v>Câmara hiperbárica com filtro, serpentina e reservatório de ar - D = 1,80 m e H = 2 m</v>
          </cell>
          <cell r="C18">
            <v>0</v>
          </cell>
          <cell r="D18">
            <v>0</v>
          </cell>
        </row>
        <row r="19">
          <cell r="A19" t="str">
            <v>E9020</v>
          </cell>
          <cell r="B19" t="str">
            <v>Recicladora a frio com espuma de asfalto - 455 kW</v>
          </cell>
          <cell r="C19">
            <v>0</v>
          </cell>
          <cell r="D19">
            <v>0</v>
          </cell>
        </row>
        <row r="20">
          <cell r="A20" t="str">
            <v>E9021</v>
          </cell>
          <cell r="B20" t="str">
            <v>Grupo gerador - 456 kVA</v>
          </cell>
          <cell r="C20">
            <v>0</v>
          </cell>
          <cell r="D20">
            <v>0</v>
          </cell>
        </row>
        <row r="21">
          <cell r="A21" t="str">
            <v>E9022</v>
          </cell>
          <cell r="B21" t="str">
            <v>Pórtico rolante com capacidade de 25 t - 30 kW</v>
          </cell>
          <cell r="C21">
            <v>0</v>
          </cell>
          <cell r="D21">
            <v>0</v>
          </cell>
        </row>
        <row r="22">
          <cell r="A22" t="str">
            <v>E9023</v>
          </cell>
          <cell r="B22" t="str">
            <v>Guindaste sobre esteiras com dragline com capacidade de 1,9 a 2,3 m³ - 270 kW</v>
          </cell>
          <cell r="C22">
            <v>0</v>
          </cell>
          <cell r="D22">
            <v>0</v>
          </cell>
        </row>
        <row r="23">
          <cell r="A23" t="str">
            <v>E9024</v>
          </cell>
          <cell r="B23" t="str">
            <v>Misturador de nata cimento - 1,5 kW</v>
          </cell>
          <cell r="C23">
            <v>0</v>
          </cell>
          <cell r="D23">
            <v>0</v>
          </cell>
        </row>
        <row r="24">
          <cell r="A24" t="str">
            <v>E9025</v>
          </cell>
          <cell r="B24" t="str">
            <v>Conjunto bomba e macaco hidráulico para protensão com capacidade de 7.000 kN</v>
          </cell>
          <cell r="C24">
            <v>0</v>
          </cell>
          <cell r="D24">
            <v>0</v>
          </cell>
        </row>
        <row r="25">
          <cell r="A25" t="str">
            <v>E9026</v>
          </cell>
          <cell r="B25" t="str">
            <v>Bomba para injeção de nata de cimento - 2,2 kW</v>
          </cell>
          <cell r="C25">
            <v>0</v>
          </cell>
          <cell r="D25">
            <v>0</v>
          </cell>
        </row>
        <row r="26">
          <cell r="A26" t="str">
            <v>E9027</v>
          </cell>
          <cell r="B26" t="str">
            <v>Caminhão distribuidor de cimento com capacidade de 17 m³ - 188 kW</v>
          </cell>
          <cell r="C26">
            <v>0</v>
          </cell>
          <cell r="D26">
            <v>0</v>
          </cell>
        </row>
        <row r="27">
          <cell r="A27" t="str">
            <v>E9028</v>
          </cell>
          <cell r="B27" t="str">
            <v>Lavadora profissional - 5,2 kW</v>
          </cell>
          <cell r="C27">
            <v>0</v>
          </cell>
          <cell r="D27">
            <v>0</v>
          </cell>
        </row>
        <row r="28">
          <cell r="A28" t="str">
            <v>E9029</v>
          </cell>
          <cell r="B28" t="str">
            <v>Conjunto bomba e macaco hidráulico para protensão com capacidade de 8.000 kN</v>
          </cell>
          <cell r="C28">
            <v>0</v>
          </cell>
          <cell r="D28">
            <v>0</v>
          </cell>
        </row>
        <row r="29">
          <cell r="A29" t="str">
            <v>E9030</v>
          </cell>
          <cell r="B29" t="str">
            <v>Bomba de protensão com leitura digital para tensionamento de estais - 3 kW</v>
          </cell>
          <cell r="C29">
            <v>0</v>
          </cell>
          <cell r="D29">
            <v>0</v>
          </cell>
        </row>
        <row r="30">
          <cell r="A30" t="str">
            <v>E9031</v>
          </cell>
          <cell r="B30" t="str">
            <v>Elevador de cremalheira com cabine simples, com capacidade de 1.500 kg e altura de até</v>
          </cell>
          <cell r="C30">
            <v>0</v>
          </cell>
          <cell r="D30">
            <v>0</v>
          </cell>
        </row>
        <row r="31">
          <cell r="A31" t="str">
            <v>E9032</v>
          </cell>
          <cell r="B31" t="str">
            <v>Equipamento para regulagem final de estais com até 37 cordoalhas - D = 15,7 mm - 20 kW</v>
          </cell>
          <cell r="C31">
            <v>0</v>
          </cell>
          <cell r="D31">
            <v>0</v>
          </cell>
        </row>
        <row r="32">
          <cell r="A32" t="str">
            <v>E9033</v>
          </cell>
          <cell r="B32" t="str">
            <v>Equipamento para regulagem final de estais de 38 a 55 cordoalhas - D = 15,7 mm - 30 kW</v>
          </cell>
          <cell r="C32">
            <v>0</v>
          </cell>
          <cell r="D32">
            <v>0</v>
          </cell>
        </row>
        <row r="33">
          <cell r="A33" t="str">
            <v>E9034</v>
          </cell>
          <cell r="B33" t="str">
            <v>Equipamento para regulagem final de estais de 56 a 73 cordoalhas - D = 15,7 mm - 40 kW</v>
          </cell>
          <cell r="C33">
            <v>0</v>
          </cell>
          <cell r="D33">
            <v>0</v>
          </cell>
        </row>
        <row r="34">
          <cell r="A34" t="str">
            <v>E9035</v>
          </cell>
          <cell r="B34" t="str">
            <v>Equipamento para regulagem final de estais de 74 a 91 cordoalhas - D = 15,7 mm - 50 kW</v>
          </cell>
          <cell r="C34">
            <v>0</v>
          </cell>
          <cell r="D34">
            <v>0</v>
          </cell>
        </row>
        <row r="35">
          <cell r="A35" t="str">
            <v>E9036</v>
          </cell>
          <cell r="B35" t="str">
            <v>Grua fixa para alturas de 60 a 198 m, com alcance de 60 m com capacidade de 1.500 kg</v>
          </cell>
          <cell r="C35">
            <v>0</v>
          </cell>
          <cell r="D35">
            <v>0</v>
          </cell>
        </row>
        <row r="36">
          <cell r="A36" t="str">
            <v>E9038</v>
          </cell>
          <cell r="B36" t="str">
            <v>na ponta da lança - 37 kW
Macaco hidráulico monocordoalha para tensionamento de estais</v>
          </cell>
          <cell r="C36">
            <v>0</v>
          </cell>
          <cell r="D36">
            <v>0</v>
          </cell>
        </row>
        <row r="37">
          <cell r="A37" t="str">
            <v>E9039</v>
          </cell>
          <cell r="B37" t="str">
            <v>Máquina de solda por termofusão para tubos PEAD com gerador de 5,5 kVA</v>
          </cell>
          <cell r="C37">
            <v>0</v>
          </cell>
          <cell r="D37">
            <v>0</v>
          </cell>
        </row>
        <row r="38">
          <cell r="A38" t="str">
            <v>E9040</v>
          </cell>
          <cell r="B38" t="str">
            <v>Serra mármore - 1,45 kW</v>
          </cell>
          <cell r="C38">
            <v>0</v>
          </cell>
          <cell r="D38">
            <v>0</v>
          </cell>
        </row>
        <row r="39">
          <cell r="A39" t="str">
            <v>E9042</v>
          </cell>
          <cell r="B39" t="str">
            <v>Trator de esteiras com lâmina - 74,5 kW</v>
          </cell>
          <cell r="C39">
            <v>0</v>
          </cell>
          <cell r="D39">
            <v>0</v>
          </cell>
        </row>
        <row r="40">
          <cell r="A40" t="str">
            <v>E9041</v>
          </cell>
          <cell r="B40" t="str">
            <v>Caminhão carroceria com guindauto com capacidade de 45 t.m - 188 kW</v>
          </cell>
          <cell r="C40">
            <v>0</v>
          </cell>
          <cell r="D40">
            <v>0</v>
          </cell>
        </row>
        <row r="41">
          <cell r="A41" t="str">
            <v>E9043</v>
          </cell>
          <cell r="B41" t="str">
            <v>Barco de alumínio com comprimento de 6 m e motor de popa - 30 HP</v>
          </cell>
          <cell r="C41">
            <v>0</v>
          </cell>
          <cell r="D41">
            <v>0</v>
          </cell>
        </row>
        <row r="42">
          <cell r="A42" t="str">
            <v>E9044</v>
          </cell>
          <cell r="B42" t="str">
            <v>Central de concreto com capacidade de 150 m³/h - dosadora e misturadora</v>
          </cell>
          <cell r="C42">
            <v>0</v>
          </cell>
          <cell r="D42">
            <v>0</v>
          </cell>
        </row>
        <row r="43">
          <cell r="A43" t="str">
            <v>E9045</v>
          </cell>
          <cell r="B43" t="str">
            <v>Conjunto bomba e macaco hidráulico para elevação com capacidade de 490 kN</v>
          </cell>
          <cell r="C43">
            <v>0</v>
          </cell>
          <cell r="D43">
            <v>0</v>
          </cell>
        </row>
        <row r="44">
          <cell r="A44" t="str">
            <v>E9046</v>
          </cell>
          <cell r="B44" t="str">
            <v>Conjunto bomba e macaco hidráulico para elevação com capacidade de 980 kN</v>
          </cell>
          <cell r="C44">
            <v>0</v>
          </cell>
          <cell r="D44">
            <v>0</v>
          </cell>
        </row>
        <row r="45">
          <cell r="A45" t="str">
            <v>E9047</v>
          </cell>
          <cell r="B45" t="str">
            <v>Conjunto bomba e macaco hidráulico para elevação com capacidade de 1.470 kN</v>
          </cell>
          <cell r="C45">
            <v>0</v>
          </cell>
          <cell r="D45">
            <v>0</v>
          </cell>
        </row>
        <row r="46">
          <cell r="A46" t="str">
            <v>E9048</v>
          </cell>
          <cell r="B46" t="str">
            <v>Conjunto bomba e macaco hidráulico para elevação com capacidade de 1.960 kN</v>
          </cell>
          <cell r="C46">
            <v>0</v>
          </cell>
          <cell r="D46">
            <v>0</v>
          </cell>
        </row>
        <row r="47">
          <cell r="A47" t="str">
            <v>E9049</v>
          </cell>
          <cell r="B47" t="str">
            <v>Lavadora profissional de alta pressão com capacidade de 250 MPa - 72 kW</v>
          </cell>
          <cell r="C47">
            <v>0</v>
          </cell>
          <cell r="D47">
            <v>0</v>
          </cell>
        </row>
        <row r="48">
          <cell r="A48" t="str">
            <v>E9052</v>
          </cell>
          <cell r="B48" t="str">
            <v>Empilhadeira a diesel com capacidade de 10 t - 100 kW</v>
          </cell>
          <cell r="C48">
            <v>0</v>
          </cell>
          <cell r="D48">
            <v>0</v>
          </cell>
        </row>
        <row r="49">
          <cell r="A49" t="str">
            <v>E9064</v>
          </cell>
          <cell r="B49" t="str">
            <v>Transportador manual gerica com capacidade de 180 l</v>
          </cell>
          <cell r="C49">
            <v>0</v>
          </cell>
          <cell r="D49">
            <v>0</v>
          </cell>
        </row>
        <row r="50">
          <cell r="A50" t="str">
            <v>E9066</v>
          </cell>
          <cell r="B50" t="str">
            <v>Grupo gerador - 13/14 kVA</v>
          </cell>
          <cell r="C50">
            <v>0</v>
          </cell>
          <cell r="D50">
            <v>0</v>
          </cell>
        </row>
        <row r="51">
          <cell r="A51" t="str">
            <v>E9071</v>
          </cell>
          <cell r="B51" t="str">
            <v>Transportador manual carrinho de mão com capacidade de 80 l</v>
          </cell>
          <cell r="C51">
            <v>0</v>
          </cell>
          <cell r="D51">
            <v>0</v>
          </cell>
        </row>
        <row r="52">
          <cell r="A52" t="str">
            <v>E9076</v>
          </cell>
          <cell r="B52" t="str">
            <v>Equipamento de pintura com cabine de 7,00 kW e estufa de 80.000 kCal para pintura eletrostática</v>
          </cell>
          <cell r="C52">
            <v>0</v>
          </cell>
          <cell r="D52">
            <v>0</v>
          </cell>
        </row>
        <row r="53">
          <cell r="A53" t="str">
            <v>E9082</v>
          </cell>
          <cell r="B53" t="str">
            <v>Bate-estaca hidráulico para defensas montado em caminhão guindauto com capacidade de 20 t.m e carroceria de 4 t - 136 kW</v>
          </cell>
          <cell r="C53">
            <v>0</v>
          </cell>
          <cell r="D53">
            <v>0</v>
          </cell>
        </row>
        <row r="54">
          <cell r="A54" t="str">
            <v>E9089</v>
          </cell>
          <cell r="B54" t="str">
            <v>Roçadeira costal - 1,4 kW</v>
          </cell>
          <cell r="C54">
            <v>0</v>
          </cell>
          <cell r="D54">
            <v>0</v>
          </cell>
        </row>
        <row r="55">
          <cell r="A55" t="str">
            <v>E9093</v>
          </cell>
          <cell r="B55" t="str">
            <v>Veículo leve - 53 kW (sem motorista)</v>
          </cell>
          <cell r="C55">
            <v>0</v>
          </cell>
          <cell r="D55">
            <v>0</v>
          </cell>
        </row>
        <row r="56">
          <cell r="A56" t="str">
            <v>E9125</v>
          </cell>
          <cell r="B56" t="str">
            <v>Van furgão - 93 kW</v>
          </cell>
          <cell r="C56">
            <v>0</v>
          </cell>
          <cell r="D56">
            <v>0</v>
          </cell>
        </row>
        <row r="57">
          <cell r="A57" t="str">
            <v>E9144</v>
          </cell>
          <cell r="B57" t="str">
            <v>Pórtico metálico com talha com capacidade de 5 t</v>
          </cell>
          <cell r="C57">
            <v>0</v>
          </cell>
          <cell r="D57">
            <v>0</v>
          </cell>
        </row>
        <row r="58">
          <cell r="A58" t="str">
            <v>E9154</v>
          </cell>
          <cell r="B58" t="str">
            <v>Equipamento para selagem com material asfáltico rebocável - 35 kW</v>
          </cell>
          <cell r="C58">
            <v>0</v>
          </cell>
          <cell r="D58">
            <v>0</v>
          </cell>
        </row>
        <row r="59">
          <cell r="A59" t="str">
            <v>E9155</v>
          </cell>
          <cell r="B59" t="str">
            <v>Caldeira de asfalto rebocável com capacidade de 600 l</v>
          </cell>
          <cell r="C59">
            <v>0</v>
          </cell>
          <cell r="D59">
            <v>0</v>
          </cell>
        </row>
        <row r="60">
          <cell r="A60" t="str">
            <v>E9506</v>
          </cell>
          <cell r="B60" t="str">
            <v>Caminhão basculante com capacidade de 6 m³ - 136 kW</v>
          </cell>
          <cell r="C60">
            <v>0</v>
          </cell>
          <cell r="D60">
            <v>0</v>
          </cell>
        </row>
        <row r="61">
          <cell r="A61" t="str">
            <v>E9507</v>
          </cell>
          <cell r="B61" t="str">
            <v>Computador, plotter de recorte e software</v>
          </cell>
          <cell r="C61">
            <v>0</v>
          </cell>
          <cell r="D61">
            <v>0</v>
          </cell>
        </row>
        <row r="62">
          <cell r="A62" t="str">
            <v>E9508</v>
          </cell>
          <cell r="B62" t="str">
            <v>Caminhão carroceria com capacidade de 9 t - 136 kW</v>
          </cell>
          <cell r="C62">
            <v>40.8249</v>
          </cell>
          <cell r="D62">
            <v>111.04940000000001</v>
          </cell>
        </row>
        <row r="63">
          <cell r="A63" t="str">
            <v>E9509</v>
          </cell>
          <cell r="B63" t="str">
            <v>Caminhão tanque distribuidor de asfalto com capacidade de 6.000 l - 7 kW/136 kW</v>
          </cell>
          <cell r="C63">
            <v>0</v>
          </cell>
          <cell r="D63">
            <v>0</v>
          </cell>
        </row>
        <row r="64">
          <cell r="A64" t="str">
            <v>E9511</v>
          </cell>
          <cell r="B64" t="str">
            <v>Carregadeira de pneus com capacidade de 3,3 m³ - 213 kW</v>
          </cell>
          <cell r="C64">
            <v>0</v>
          </cell>
          <cell r="D64">
            <v>0</v>
          </cell>
        </row>
        <row r="65">
          <cell r="A65" t="str">
            <v>E9512</v>
          </cell>
          <cell r="B65" t="str">
            <v>Veículo leve - 53 kW</v>
          </cell>
          <cell r="C65">
            <v>0</v>
          </cell>
          <cell r="D65">
            <v>0</v>
          </cell>
        </row>
        <row r="66">
          <cell r="A66" t="str">
            <v>E9513</v>
          </cell>
          <cell r="B66" t="str">
            <v>Compressor de ar portátil de 340 PCM - 81 kW</v>
          </cell>
          <cell r="C66">
            <v>0</v>
          </cell>
          <cell r="D66">
            <v>0</v>
          </cell>
        </row>
        <row r="67">
          <cell r="A67" t="str">
            <v>E9515</v>
          </cell>
          <cell r="B67" t="str">
            <v>Escavadeira hidráulica sobre esteira com caçamba com capacidade de 1,5 m³ - 110 kW</v>
          </cell>
          <cell r="C67">
            <v>84.248000000000005</v>
          </cell>
          <cell r="D67">
            <v>190.25399999999999</v>
          </cell>
        </row>
        <row r="68">
          <cell r="A68" t="str">
            <v>E9518</v>
          </cell>
          <cell r="B68" t="str">
            <v>Grade de 24 discos rebocável de 24"</v>
          </cell>
          <cell r="C68">
            <v>0</v>
          </cell>
          <cell r="D68">
            <v>0</v>
          </cell>
        </row>
        <row r="69">
          <cell r="A69" t="str">
            <v>E9519</v>
          </cell>
          <cell r="B69" t="str">
            <v>Betoneira com motor a gasolina com capacidade de 600 l - 10 kW</v>
          </cell>
          <cell r="C69">
            <v>0</v>
          </cell>
          <cell r="D69">
            <v>0</v>
          </cell>
        </row>
        <row r="70">
          <cell r="A70" t="str">
            <v>E9521</v>
          </cell>
          <cell r="B70" t="str">
            <v>Grupo gerador - 2,5/3 kVA</v>
          </cell>
          <cell r="C70">
            <v>0</v>
          </cell>
          <cell r="D70">
            <v>0</v>
          </cell>
        </row>
        <row r="71">
          <cell r="A71" t="str">
            <v>E9524</v>
          </cell>
          <cell r="B71" t="str">
            <v>Motoniveladora - 93 kW</v>
          </cell>
          <cell r="C71">
            <v>0</v>
          </cell>
          <cell r="D71">
            <v>0</v>
          </cell>
        </row>
        <row r="72">
          <cell r="A72" t="str">
            <v>E9526</v>
          </cell>
          <cell r="B72" t="str">
            <v>Retroescavadeira de pneus - 58 kW</v>
          </cell>
          <cell r="C72">
            <v>0</v>
          </cell>
          <cell r="D72">
            <v>0</v>
          </cell>
        </row>
        <row r="73">
          <cell r="A73" t="str">
            <v>E9527</v>
          </cell>
          <cell r="B73" t="str">
            <v>Martelete perfurador/rompedor a ar comprimido de 25 kg para rocha</v>
          </cell>
          <cell r="C73">
            <v>0</v>
          </cell>
          <cell r="D73">
            <v>0</v>
          </cell>
        </row>
        <row r="74">
          <cell r="A74" t="str">
            <v>E9530</v>
          </cell>
          <cell r="B74" t="str">
            <v>Rolo compactador liso autopropelido vibratório de 11 t - 97 kW</v>
          </cell>
          <cell r="C74">
            <v>0</v>
          </cell>
          <cell r="D74">
            <v>0</v>
          </cell>
        </row>
        <row r="75">
          <cell r="A75" t="str">
            <v>E9535</v>
          </cell>
          <cell r="B75" t="str">
            <v>Serra circular com bancada - D = 30 cm - 4 kW</v>
          </cell>
          <cell r="C75">
            <v>0</v>
          </cell>
          <cell r="D75">
            <v>0</v>
          </cell>
        </row>
        <row r="76">
          <cell r="A76" t="str">
            <v>E9537</v>
          </cell>
          <cell r="B76" t="str">
            <v>Carregadeira de pneus com capacidade de 1,72 m³ - 113 kW</v>
          </cell>
          <cell r="C76">
            <v>0</v>
          </cell>
          <cell r="D76">
            <v>0</v>
          </cell>
        </row>
        <row r="77">
          <cell r="A77" t="str">
            <v>E9540</v>
          </cell>
          <cell r="B77" t="str">
            <v>Trator de esteiras com lâmina - 112 Kw</v>
          </cell>
          <cell r="C77">
            <v>0</v>
          </cell>
          <cell r="D77">
            <v>0</v>
          </cell>
        </row>
        <row r="78">
          <cell r="A78" t="str">
            <v>E9541</v>
          </cell>
          <cell r="B78" t="str">
            <v>Trator de esteiras com lâmina - 259 kW</v>
          </cell>
          <cell r="C78">
            <v>128.46469999999999</v>
          </cell>
          <cell r="D78">
            <v>390.90649999999999</v>
          </cell>
        </row>
        <row r="79">
          <cell r="A79" t="str">
            <v>E9544</v>
          </cell>
          <cell r="B79" t="str">
            <v>Vassoura mecânica rebocável</v>
          </cell>
          <cell r="C79">
            <v>0</v>
          </cell>
          <cell r="D79">
            <v>0</v>
          </cell>
        </row>
        <row r="80">
          <cell r="A80" t="str">
            <v>E9545</v>
          </cell>
          <cell r="B80" t="str">
            <v>Vibroacabadora de asfalto sobre esteiras - 82 kW</v>
          </cell>
          <cell r="C80">
            <v>0</v>
          </cell>
          <cell r="D80">
            <v>0</v>
          </cell>
        </row>
        <row r="81">
          <cell r="A81" t="str">
            <v>E9547</v>
          </cell>
          <cell r="B81" t="str">
            <v>Máquina para solda elétrica - 9,2 kW</v>
          </cell>
          <cell r="C81">
            <v>0</v>
          </cell>
          <cell r="D81">
            <v>0</v>
          </cell>
        </row>
        <row r="82">
          <cell r="A82" t="str">
            <v>E9591</v>
          </cell>
          <cell r="B82" t="str">
            <v>Serra para corte de concreto e asfalto - 10 Kw</v>
          </cell>
          <cell r="C82">
            <v>0</v>
          </cell>
          <cell r="D82">
            <v>0</v>
          </cell>
        </row>
        <row r="83">
          <cell r="A83" t="str">
            <v>E9519</v>
          </cell>
          <cell r="B83" t="str">
            <v>Betoneira com motor a gasolina com capacidade de 600 l - 10 kW</v>
          </cell>
          <cell r="C83">
            <v>0</v>
          </cell>
          <cell r="D83">
            <v>0</v>
          </cell>
        </row>
        <row r="84">
          <cell r="A84" t="str">
            <v>E9556</v>
          </cell>
          <cell r="B84" t="str">
            <v>Compactador manual de placa vibratória - 3 Kw</v>
          </cell>
          <cell r="C84">
            <v>0</v>
          </cell>
          <cell r="D84">
            <v>0</v>
          </cell>
        </row>
        <row r="85">
          <cell r="A85" t="str">
            <v>E9558</v>
          </cell>
          <cell r="B85" t="str">
            <v>Tanque de estocagem de asfalto com capacidade de 30.000 l</v>
          </cell>
          <cell r="C85">
            <v>0</v>
          </cell>
          <cell r="D85">
            <v>0</v>
          </cell>
        </row>
        <row r="86">
          <cell r="A86" t="str">
            <v>E9559</v>
          </cell>
          <cell r="B86" t="str">
            <v>Aquecedor de fluido térmico - 12 kW</v>
          </cell>
          <cell r="C86">
            <v>0</v>
          </cell>
          <cell r="D86">
            <v>0</v>
          </cell>
        </row>
        <row r="87">
          <cell r="A87" t="str">
            <v>E9560</v>
          </cell>
          <cell r="B87" t="str">
            <v>Ônibus com capacidade para 80 lugares - 175 kW</v>
          </cell>
          <cell r="C87">
            <v>0</v>
          </cell>
          <cell r="D87">
            <v>0</v>
          </cell>
        </row>
        <row r="88">
          <cell r="A88" t="str">
            <v>E9568</v>
          </cell>
          <cell r="B88" t="str">
            <v>Furadeira de impacto de 12,5 mm - 0,8 kW</v>
          </cell>
          <cell r="C88">
            <v>0</v>
          </cell>
          <cell r="D88">
            <v>0</v>
          </cell>
        </row>
        <row r="89">
          <cell r="A89" t="str">
            <v>E9571</v>
          </cell>
          <cell r="B89" t="str">
            <v>Caminhão tanque com capacidade de 10.000 l - 188 kW</v>
          </cell>
          <cell r="C89">
            <v>0</v>
          </cell>
          <cell r="D89">
            <v>0</v>
          </cell>
        </row>
        <row r="90">
          <cell r="A90" t="str">
            <v>E9575</v>
          </cell>
          <cell r="B90" t="str">
            <v>Caminhão basculante com caçamba estanque com capacidade de 14 m³ - 188 Kw</v>
          </cell>
          <cell r="C90">
            <v>0</v>
          </cell>
          <cell r="D90">
            <v>0</v>
          </cell>
        </row>
        <row r="91">
          <cell r="A91" t="str">
            <v>E9576</v>
          </cell>
          <cell r="B91" t="str">
            <v>Escavadeira hidráulica de longo alcance sobre esteiras - 103 Kw</v>
          </cell>
          <cell r="C91">
            <v>0</v>
          </cell>
          <cell r="D91">
            <v>0</v>
          </cell>
        </row>
        <row r="92">
          <cell r="A92" t="str">
            <v>E9577</v>
          </cell>
          <cell r="B92" t="str">
            <v>Trator agrícola - 77 kW</v>
          </cell>
          <cell r="C92">
            <v>0</v>
          </cell>
          <cell r="D92">
            <v>0</v>
          </cell>
        </row>
        <row r="93">
          <cell r="A93" t="str">
            <v>E9579</v>
          </cell>
          <cell r="B93" t="str">
            <v>Caminhão basculante com capacidade de 10 m³ - 188 kW</v>
          </cell>
          <cell r="C93">
            <v>0</v>
          </cell>
          <cell r="D93">
            <v>0</v>
          </cell>
        </row>
        <row r="94">
          <cell r="A94" t="str">
            <v>E9583</v>
          </cell>
          <cell r="B94" t="str">
            <v>Distribuidor de agregados rebocável com capacidade de 1,9 m³</v>
          </cell>
          <cell r="C94">
            <v>0</v>
          </cell>
          <cell r="D94">
            <v>0</v>
          </cell>
        </row>
        <row r="95">
          <cell r="A95" t="str">
            <v>E9584</v>
          </cell>
          <cell r="B95" t="str">
            <v>Carregadeira de pneus com capacidade de 1,53 m³ - 106 kW</v>
          </cell>
          <cell r="C95">
            <v>0</v>
          </cell>
          <cell r="D95">
            <v>0</v>
          </cell>
        </row>
        <row r="96">
          <cell r="A96" t="str">
            <v>E9585</v>
          </cell>
          <cell r="B96" t="str">
            <v>Motoserra com motor a gasolina - 2,3 kW</v>
          </cell>
          <cell r="C96">
            <v>0</v>
          </cell>
          <cell r="D96">
            <v>0</v>
          </cell>
        </row>
        <row r="97">
          <cell r="A97" t="str">
            <v>E9592</v>
          </cell>
          <cell r="B97" t="str">
            <v>Caminhão carroceria com capacidade de 15 t - 188 kW</v>
          </cell>
          <cell r="C97">
            <v>42.087000000000003</v>
          </cell>
          <cell r="D97">
            <v>159.86940000000001</v>
          </cell>
        </row>
        <row r="98">
          <cell r="A98" t="str">
            <v>E9605</v>
          </cell>
          <cell r="B98" t="str">
            <v>Caminhão tanque com capacidade de 6.000 l - 136 kW</v>
          </cell>
          <cell r="C98">
            <v>0</v>
          </cell>
          <cell r="D98">
            <v>0</v>
          </cell>
        </row>
        <row r="99">
          <cell r="A99" t="str">
            <v>E9622</v>
          </cell>
          <cell r="B99" t="str">
            <v>Máquina de bancada universal para corte de chapa - 1,5 kW</v>
          </cell>
          <cell r="C99">
            <v>0</v>
          </cell>
          <cell r="D99">
            <v>0</v>
          </cell>
        </row>
        <row r="100">
          <cell r="A100" t="str">
            <v>E9623</v>
          </cell>
          <cell r="B100" t="str">
            <v>Máquina de bancada guilhotina - 4 kW</v>
          </cell>
          <cell r="C100">
            <v>0</v>
          </cell>
          <cell r="D100">
            <v>0</v>
          </cell>
        </row>
        <row r="101">
          <cell r="A101" t="str">
            <v>E9632</v>
          </cell>
          <cell r="B101" t="str">
            <v>Conjunto vibratório para tubos de concreto com encaixe PB e 3 jogos de fôrmas - D = 20 cm - 2,2 Kw</v>
          </cell>
          <cell r="C101">
            <v>0</v>
          </cell>
          <cell r="D101">
            <v>0</v>
          </cell>
        </row>
        <row r="102">
          <cell r="A102" t="str">
            <v>E9644</v>
          </cell>
          <cell r="B102" t="str">
            <v>Caminhão demarcador de faixas com sistema de pintura a frio - 28 kW/115 kW</v>
          </cell>
          <cell r="C102">
            <v>0</v>
          </cell>
          <cell r="D102">
            <v>0</v>
          </cell>
        </row>
        <row r="103">
          <cell r="A103" t="str">
            <v>E9645</v>
          </cell>
          <cell r="B103" t="str">
            <v>Caminhão demarcador de faixas com sistema de pintura a quente - 46 kW/136 Kw</v>
          </cell>
          <cell r="C103">
            <v>0</v>
          </cell>
          <cell r="D103">
            <v>0</v>
          </cell>
        </row>
        <row r="104">
          <cell r="A104" t="str">
            <v>E9646</v>
          </cell>
          <cell r="B104" t="str">
            <v>Compressor de ar portátil de 124 PCM - 27 kW</v>
          </cell>
          <cell r="C104">
            <v>0</v>
          </cell>
          <cell r="D104">
            <v>0</v>
          </cell>
        </row>
        <row r="105">
          <cell r="A105" t="str">
            <v>E9647</v>
          </cell>
          <cell r="B105" t="str">
            <v>Compactador manual com soquete vibratório - 4,1 kW</v>
          </cell>
          <cell r="C105">
            <v>0</v>
          </cell>
          <cell r="D105">
            <v>0</v>
          </cell>
        </row>
        <row r="106">
          <cell r="A106" t="str">
            <v>E9662</v>
          </cell>
          <cell r="B106" t="str">
            <v>Equipamento para solda/corte com oxiacetileno</v>
          </cell>
          <cell r="C106">
            <v>0</v>
          </cell>
          <cell r="D106">
            <v>0</v>
          </cell>
        </row>
        <row r="107">
          <cell r="A107" t="str">
            <v>E9665</v>
          </cell>
          <cell r="B107" t="str">
            <v>Cavalo mecânico com semirreboque com capacidade de 22 t - 240 kW</v>
          </cell>
          <cell r="C107">
            <v>0</v>
          </cell>
          <cell r="D107">
            <v>0</v>
          </cell>
        </row>
        <row r="108">
          <cell r="A108" t="str">
            <v>E9667</v>
          </cell>
          <cell r="B108" t="str">
            <v>Caminhão basculante com capacidade de 14 m³ - 188 kW</v>
          </cell>
          <cell r="C108">
            <v>49.087499999999999</v>
          </cell>
          <cell r="D108">
            <v>168.9204</v>
          </cell>
        </row>
        <row r="109">
          <cell r="A109" t="str">
            <v>E9670</v>
          </cell>
          <cell r="B109" t="str">
            <v>Usina móvel para microrrevestimento com cavalo mecânico com capacidade de 12 m³ - 86 kW/240 Kw</v>
          </cell>
          <cell r="C109">
            <v>0</v>
          </cell>
          <cell r="D109">
            <v>0</v>
          </cell>
        </row>
        <row r="110">
          <cell r="A110" t="str">
            <v>E9675</v>
          </cell>
          <cell r="B110" t="str">
            <v>Martelete perfurador/rompedor elétrico - 1,5 kW</v>
          </cell>
          <cell r="C110">
            <v>0</v>
          </cell>
          <cell r="D110">
            <v>0</v>
          </cell>
        </row>
        <row r="111">
          <cell r="A111" t="str">
            <v>E9684</v>
          </cell>
          <cell r="B111" t="str">
            <v>Veículo leve Pick Up 4 x 4 - 147 Kw</v>
          </cell>
          <cell r="C111">
            <v>0</v>
          </cell>
          <cell r="D111">
            <v>0</v>
          </cell>
        </row>
        <row r="112">
          <cell r="A112" t="str">
            <v>E9685</v>
          </cell>
          <cell r="B112" t="str">
            <v>Rolo compactador pé de carneiro vibratório autopropelido de 11,6 t - 82 kW</v>
          </cell>
          <cell r="C112">
            <v>0</v>
          </cell>
          <cell r="D112">
            <v>0</v>
          </cell>
        </row>
        <row r="113">
          <cell r="A113" t="str">
            <v>E9686</v>
          </cell>
          <cell r="B113" t="str">
            <v>Caminhão carroceria com guindauto com capacidade de 20 t.m - 136 Kw</v>
          </cell>
          <cell r="C113">
            <v>0</v>
          </cell>
          <cell r="D113">
            <v>0</v>
          </cell>
        </row>
        <row r="114">
          <cell r="A114" t="str">
            <v>E9678</v>
          </cell>
          <cell r="B114" t="str">
            <v>Fresadora a frio - 410 kW</v>
          </cell>
          <cell r="C114">
            <v>0</v>
          </cell>
          <cell r="D114">
            <v>0</v>
          </cell>
        </row>
        <row r="115">
          <cell r="A115" t="str">
            <v>E9682</v>
          </cell>
          <cell r="B115" t="str">
            <v>Rolo compactador liso autopropelido vibratório de 1,6 t - 18 kW</v>
          </cell>
          <cell r="C115">
            <v>0</v>
          </cell>
          <cell r="D115">
            <v>0</v>
          </cell>
        </row>
        <row r="116">
          <cell r="A116" t="str">
            <v>E9685</v>
          </cell>
          <cell r="B116" t="str">
            <v>Rolo compactador pé de carneiro vibratório autopropelido de 11,6 t - 82 kW</v>
          </cell>
          <cell r="C116">
            <v>0</v>
          </cell>
          <cell r="D116">
            <v>0</v>
          </cell>
        </row>
        <row r="117">
          <cell r="A117" t="str">
            <v>E9687</v>
          </cell>
          <cell r="B117" t="str">
            <v>Caminhão carroceria com capacidade de 5 t - 115 kW</v>
          </cell>
          <cell r="C117">
            <v>34.429499999999997</v>
          </cell>
          <cell r="D117">
            <v>89.577500000000001</v>
          </cell>
        </row>
        <row r="118">
          <cell r="A118" t="str">
            <v>E9689</v>
          </cell>
          <cell r="B118" t="str">
            <v>Usina de asfalto a quente gravimétrica com capacidade de 100/140 t/h - 260 kW</v>
          </cell>
          <cell r="C118">
            <v>0</v>
          </cell>
          <cell r="D118">
            <v>0</v>
          </cell>
        </row>
        <row r="119">
          <cell r="A119" t="str">
            <v>E9690</v>
          </cell>
          <cell r="B119" t="str">
            <v>Caminhão carroceria com guindauto e cesto aéreo com capacidade de 10 t.m - 136 kW</v>
          </cell>
          <cell r="C119">
            <v>0</v>
          </cell>
          <cell r="D119">
            <v>0</v>
          </cell>
        </row>
        <row r="120">
          <cell r="A120" t="str">
            <v>E9697</v>
          </cell>
          <cell r="B120" t="str">
            <v>Minicarregadeira de pneus com vassoura de 1,8 m - 42 kW</v>
          </cell>
          <cell r="C120">
            <v>0</v>
          </cell>
          <cell r="D120">
            <v>0</v>
          </cell>
        </row>
        <row r="121">
          <cell r="A121" t="str">
            <v>E9700</v>
          </cell>
          <cell r="B121" t="str">
            <v>Fresadora a frio - 155 kW</v>
          </cell>
          <cell r="C121">
            <v>0</v>
          </cell>
          <cell r="D121">
            <v>0</v>
          </cell>
        </row>
        <row r="122">
          <cell r="A122" t="str">
            <v>E9717</v>
          </cell>
          <cell r="B122" t="str">
            <v>Máquina policorte - 2,2 kW</v>
          </cell>
          <cell r="C122">
            <v>0</v>
          </cell>
          <cell r="D122">
            <v>0</v>
          </cell>
        </row>
        <row r="123">
          <cell r="A123" t="str">
            <v>E9745</v>
          </cell>
          <cell r="B123" t="str">
            <v>Trator de pneus com roçadeira a diesel - 77 kW</v>
          </cell>
          <cell r="C123">
            <v>0</v>
          </cell>
          <cell r="D123">
            <v>0</v>
          </cell>
        </row>
        <row r="124">
          <cell r="A124" t="str">
            <v>E9762</v>
          </cell>
          <cell r="B124" t="str">
            <v>Rolo compactador de pneus autopropelido de 27 t - 85 kW</v>
          </cell>
          <cell r="C124">
            <v>0</v>
          </cell>
          <cell r="D124">
            <v>0</v>
          </cell>
        </row>
        <row r="125">
          <cell r="A125" t="str">
            <v>E9763</v>
          </cell>
          <cell r="B125" t="str">
            <v>Grupo gerador - 36/40 kVA</v>
          </cell>
          <cell r="C125">
            <v>0</v>
          </cell>
          <cell r="D125">
            <v>0</v>
          </cell>
        </row>
        <row r="126">
          <cell r="A126" t="str">
            <v>E9785</v>
          </cell>
          <cell r="B126" t="str">
            <v>Guindaste sobre caminhão, com chassi 4 x 4 x 4, altura de elevação de 35,8 m com capacidade de 1.500 kN.m - 186 Kw</v>
          </cell>
          <cell r="C126">
            <v>0</v>
          </cell>
          <cell r="D126">
            <v>0</v>
          </cell>
        </row>
        <row r="127">
          <cell r="A127" t="str">
            <v>E9792</v>
          </cell>
          <cell r="B127" t="str">
            <v>Caminhão para hidrossemeadura com capacidade de 7.000 l - 25 kW/136 kW</v>
          </cell>
          <cell r="C127">
            <v>0</v>
          </cell>
          <cell r="D127">
            <v>0</v>
          </cell>
        </row>
        <row r="128">
          <cell r="A128" t="str">
            <v>A086</v>
          </cell>
          <cell r="B128" t="str">
            <v>Comp. p/ equipamento : Cifali : - purificador de ar 100/140 T/H fixa</v>
          </cell>
          <cell r="C128">
            <v>0</v>
          </cell>
          <cell r="D128">
            <v>0</v>
          </cell>
        </row>
        <row r="129">
          <cell r="A129" t="str">
            <v>A087</v>
          </cell>
          <cell r="B129" t="str">
            <v>Comp. para equipamento : Cifali : - usina asfalto 100/140 T/H fixa</v>
          </cell>
          <cell r="C129">
            <v>0</v>
          </cell>
          <cell r="D129">
            <v>0</v>
          </cell>
        </row>
        <row r="130">
          <cell r="A130" t="str">
            <v>A088</v>
          </cell>
          <cell r="B130" t="str">
            <v>Comp. p/ equip.:Servimaq:C/30 ANÉIS-for p/ fabr. tub vibr. D=0,20m</v>
          </cell>
          <cell r="C130">
            <v>0</v>
          </cell>
          <cell r="D130">
            <v>0</v>
          </cell>
        </row>
        <row r="131">
          <cell r="A131" t="str">
            <v>A089</v>
          </cell>
          <cell r="B131" t="str">
            <v>Comp. p/ equip.:Servimaq:C/30 ANÉIS-for p/ fabr. tub vibr. D=0,30m</v>
          </cell>
          <cell r="C131">
            <v>0</v>
          </cell>
          <cell r="D131">
            <v>0</v>
          </cell>
        </row>
        <row r="132">
          <cell r="A132" t="str">
            <v>A090</v>
          </cell>
          <cell r="B132" t="str">
            <v>Comp. p/ equip.:Servimaq:C/30 ANÉIS-for p/ fabr. tub vibr. D=0,40m</v>
          </cell>
          <cell r="C132">
            <v>0</v>
          </cell>
          <cell r="D132">
            <v>0</v>
          </cell>
        </row>
        <row r="133">
          <cell r="A133" t="str">
            <v>A091</v>
          </cell>
          <cell r="B133" t="str">
            <v>Comp. p/ equip.:Servimaq:C/30 ANÉIS-for p/ fabr. tub vibr. D=0,60m</v>
          </cell>
          <cell r="C133">
            <v>0</v>
          </cell>
          <cell r="D133">
            <v>0</v>
          </cell>
        </row>
        <row r="134">
          <cell r="A134" t="str">
            <v>A092</v>
          </cell>
          <cell r="B134" t="str">
            <v>Comp. p/ equip.:Servimaq:C/20 ANÉIS-for p/ fabr. tub vibr. D=0,80m</v>
          </cell>
          <cell r="C134">
            <v>0</v>
          </cell>
          <cell r="D134">
            <v>0</v>
          </cell>
        </row>
        <row r="135">
          <cell r="A135" t="str">
            <v>A093</v>
          </cell>
          <cell r="B135" t="str">
            <v>Comp. p/ equip.:Servimaq:C/15 ANÉIS-for p/ fabr. tub vibr. D=1,00m</v>
          </cell>
          <cell r="C135">
            <v>0</v>
          </cell>
          <cell r="D135">
            <v>0</v>
          </cell>
        </row>
        <row r="136">
          <cell r="A136" t="str">
            <v>A094</v>
          </cell>
          <cell r="B136" t="str">
            <v>Comp. p/ equip.:Servimaq:C/10 ANÉIS-for p/ fabr. tub vibr. D=1,20m</v>
          </cell>
          <cell r="C136">
            <v>0</v>
          </cell>
          <cell r="D136">
            <v>0</v>
          </cell>
        </row>
        <row r="137">
          <cell r="A137" t="str">
            <v>A095</v>
          </cell>
          <cell r="B137" t="str">
            <v>Comp. p/ equip.:Servimaq:C/ 5 ANÉIS-for p/ fabr. tub vibr. D=1,50m</v>
          </cell>
          <cell r="C137">
            <v>0</v>
          </cell>
          <cell r="D137">
            <v>0</v>
          </cell>
        </row>
        <row r="138">
          <cell r="A138" t="str">
            <v>A096</v>
          </cell>
          <cell r="B138" t="str">
            <v>Comp. para veículos : diversos : 13000 l - tanque de água p/ chassis</v>
          </cell>
          <cell r="C138">
            <v>0</v>
          </cell>
          <cell r="D138">
            <v>0</v>
          </cell>
        </row>
        <row r="139">
          <cell r="A139" t="str">
            <v>A097</v>
          </cell>
          <cell r="B139" t="str">
            <v>Comp. para veículos : diversos : 8000 l - tanque de água p/ chassis</v>
          </cell>
          <cell r="C139">
            <v>0</v>
          </cell>
          <cell r="D139">
            <v>0</v>
          </cell>
        </row>
        <row r="140">
          <cell r="A140" t="str">
            <v>A098</v>
          </cell>
          <cell r="B140" t="str">
            <v>Comp. p/ veíc.:Volkswagen:Constellation 26-260 -chas. p/ caminhão</v>
          </cell>
          <cell r="C140">
            <v>0</v>
          </cell>
          <cell r="D140">
            <v>0</v>
          </cell>
        </row>
        <row r="141">
          <cell r="A141" t="str">
            <v>A099</v>
          </cell>
          <cell r="B141" t="str">
            <v>Componente para veículos : CIBI : 5m3 - betoneira 5m3 p/ caminhão</v>
          </cell>
          <cell r="C141">
            <v>0</v>
          </cell>
          <cell r="D141">
            <v>0</v>
          </cell>
        </row>
        <row r="142">
          <cell r="A142" t="str">
            <v>A100</v>
          </cell>
          <cell r="B142" t="str">
            <v>Comp. para veículos : Volvo : FMX 6X4R - chassis p/caminhão 40 t</v>
          </cell>
          <cell r="C142">
            <v>0</v>
          </cell>
          <cell r="D142">
            <v>0</v>
          </cell>
        </row>
        <row r="143">
          <cell r="A143" t="str">
            <v>A101</v>
          </cell>
          <cell r="B143" t="str">
            <v>Comp. p/ veíc.s : Rossetti : 12m3/14m3 - caçamba basculante 14m3</v>
          </cell>
          <cell r="C143">
            <v>0</v>
          </cell>
          <cell r="D143">
            <v>0</v>
          </cell>
        </row>
        <row r="144">
          <cell r="A144" t="str">
            <v>A102</v>
          </cell>
          <cell r="B144" t="str">
            <v>Comp. para veículos : Rossetti : 12m3 - caçamba basculante p/ rocha</v>
          </cell>
          <cell r="C144">
            <v>0</v>
          </cell>
          <cell r="D144">
            <v>0</v>
          </cell>
        </row>
        <row r="145">
          <cell r="A145" t="str">
            <v>A103</v>
          </cell>
          <cell r="B145" t="str">
            <v>Comp. p/ veículos : Madal-Palfinger : PKK-12500 AV2A - guindaste 5t</v>
          </cell>
          <cell r="C145">
            <v>0</v>
          </cell>
          <cell r="D145">
            <v>0</v>
          </cell>
        </row>
        <row r="146">
          <cell r="A146" t="str">
            <v>A105</v>
          </cell>
          <cell r="B146" t="str">
            <v>Comp. para veículos : Randon : 8m3 - caçamba basculante p/ rocha</v>
          </cell>
          <cell r="C146">
            <v>0</v>
          </cell>
          <cell r="D146">
            <v>0</v>
          </cell>
        </row>
        <row r="147">
          <cell r="A147" t="str">
            <v>A108</v>
          </cell>
          <cell r="B147" t="str">
            <v>Comp. p/ equipamento : Terex : MULTIFLEX p/ 8m3 - semi-reboque</v>
          </cell>
          <cell r="C147">
            <v>0</v>
          </cell>
          <cell r="D147">
            <v>0</v>
          </cell>
        </row>
        <row r="148">
          <cell r="A148" t="str">
            <v>A109</v>
          </cell>
          <cell r="B148" t="str">
            <v>Componente para equipamento : Servimaq : - forma p/balizador</v>
          </cell>
          <cell r="C148">
            <v>0</v>
          </cell>
          <cell r="D148">
            <v>0</v>
          </cell>
        </row>
        <row r="149">
          <cell r="A149" t="str">
            <v>A110</v>
          </cell>
          <cell r="B149" t="str">
            <v>Componente para equipamento : Servimaq: - forma p/guarda-corpo</v>
          </cell>
          <cell r="C149">
            <v>0</v>
          </cell>
          <cell r="D149">
            <v>0</v>
          </cell>
        </row>
        <row r="150">
          <cell r="A150" t="str">
            <v>E001</v>
          </cell>
          <cell r="B150" t="str">
            <v>Trator de Esteiras : New Holland : 7D - com lâmina</v>
          </cell>
          <cell r="C150">
            <v>0</v>
          </cell>
          <cell r="D150">
            <v>0</v>
          </cell>
        </row>
        <row r="151">
          <cell r="A151" t="str">
            <v>E002</v>
          </cell>
          <cell r="B151" t="str">
            <v>Trator de Esteiras : Caterpillar : D6M - com lâmina</v>
          </cell>
          <cell r="C151">
            <v>0</v>
          </cell>
          <cell r="D151">
            <v>0</v>
          </cell>
        </row>
        <row r="152">
          <cell r="A152" t="str">
            <v>E003</v>
          </cell>
          <cell r="B152" t="str">
            <v>Trator de Esteiras : Caterpillar : D8T - com lâmina</v>
          </cell>
          <cell r="C152">
            <v>0</v>
          </cell>
          <cell r="D152">
            <v>0</v>
          </cell>
        </row>
        <row r="153">
          <cell r="A153" t="str">
            <v>E005</v>
          </cell>
          <cell r="B153" t="str">
            <v>Motoscraper : Caterpillar : 621G -</v>
          </cell>
          <cell r="C153">
            <v>0</v>
          </cell>
          <cell r="D153">
            <v>0</v>
          </cell>
        </row>
        <row r="154">
          <cell r="A154" t="str">
            <v>E006</v>
          </cell>
          <cell r="B154" t="str">
            <v>Motoniveladora : Caterpillar : 120M -</v>
          </cell>
          <cell r="C154">
            <v>0</v>
          </cell>
          <cell r="D154">
            <v>0</v>
          </cell>
        </row>
        <row r="155">
          <cell r="A155" t="str">
            <v>E007</v>
          </cell>
          <cell r="B155" t="str">
            <v>Trator Agrícola : Massey Ferguson : MF 4291/4 449A -</v>
          </cell>
          <cell r="C155">
            <v>0</v>
          </cell>
          <cell r="D155">
            <v>0</v>
          </cell>
        </row>
        <row r="156">
          <cell r="A156" t="str">
            <v>E009</v>
          </cell>
          <cell r="B156" t="str">
            <v>Carregadeira de Pneus : Caterpillar : 924G - 1,80 m3</v>
          </cell>
          <cell r="C156">
            <v>0</v>
          </cell>
          <cell r="D156">
            <v>0</v>
          </cell>
        </row>
        <row r="157">
          <cell r="A157" t="str">
            <v>E010</v>
          </cell>
          <cell r="B157" t="str">
            <v>Carregadeira de Pneus : Caterpillar : 950H - 3,3 m3</v>
          </cell>
          <cell r="C157">
            <v>0</v>
          </cell>
          <cell r="D157">
            <v>0</v>
          </cell>
        </row>
        <row r="158">
          <cell r="A158" t="str">
            <v>E011</v>
          </cell>
          <cell r="B158" t="str">
            <v>Retroescavadeira : Massey Ferguson : MF-86HS - de pneus</v>
          </cell>
          <cell r="C158">
            <v>0</v>
          </cell>
          <cell r="D158">
            <v>0</v>
          </cell>
        </row>
        <row r="159">
          <cell r="A159" t="str">
            <v>E013</v>
          </cell>
          <cell r="B159" t="str">
            <v>Rolo Comp.: Dynapac: CA-250-P - pé de carneiro autop. 11,25t vibrat</v>
          </cell>
          <cell r="C159">
            <v>0</v>
          </cell>
          <cell r="D159">
            <v>0</v>
          </cell>
        </row>
        <row r="160">
          <cell r="A160" t="str">
            <v>E014</v>
          </cell>
          <cell r="B160" t="str">
            <v>Trator de Esteiras : Caterpillar : D8T - com escarificador</v>
          </cell>
          <cell r="C160">
            <v>0</v>
          </cell>
          <cell r="D160">
            <v>0</v>
          </cell>
        </row>
        <row r="161">
          <cell r="A161" t="str">
            <v>E016</v>
          </cell>
          <cell r="B161" t="str">
            <v>Carregadeira de Pneus : Case : W-20 E - 1,91 m3</v>
          </cell>
          <cell r="C161">
            <v>0</v>
          </cell>
          <cell r="D161">
            <v>0</v>
          </cell>
        </row>
        <row r="162">
          <cell r="A162" t="str">
            <v>E062</v>
          </cell>
          <cell r="B162" t="str">
            <v>Escavadeira Hidráulica : Caterpillar : 336DL - com esteira</v>
          </cell>
          <cell r="C162">
            <v>0</v>
          </cell>
          <cell r="D162">
            <v>0</v>
          </cell>
        </row>
        <row r="163">
          <cell r="A163" t="str">
            <v>E063</v>
          </cell>
          <cell r="B163" t="str">
            <v>Escavadeira Hidráulica : Caterpillar : 320DL - c/ est. - cap</v>
          </cell>
          <cell r="C163">
            <v>0</v>
          </cell>
          <cell r="D163">
            <v>0</v>
          </cell>
        </row>
        <row r="164">
          <cell r="A164" t="str">
            <v>E065</v>
          </cell>
          <cell r="B164" t="str">
            <v>Draga de Sucção : diversos : - p/ extração de Areia 6"</v>
          </cell>
          <cell r="C164">
            <v>0</v>
          </cell>
          <cell r="D164">
            <v>0</v>
          </cell>
        </row>
        <row r="165">
          <cell r="A165" t="str">
            <v>E066</v>
          </cell>
          <cell r="B165" t="str">
            <v>Chata - 25m3 : diversos : - com rebocador</v>
          </cell>
          <cell r="C165">
            <v>0</v>
          </cell>
          <cell r="D165">
            <v>0</v>
          </cell>
        </row>
        <row r="166">
          <cell r="A166" t="str">
            <v>E101</v>
          </cell>
          <cell r="B166" t="str">
            <v>Grade de Discos : Marchesan : - GA 24 x 24</v>
          </cell>
          <cell r="C166">
            <v>0</v>
          </cell>
          <cell r="D166">
            <v>0</v>
          </cell>
        </row>
        <row r="167">
          <cell r="A167" t="str">
            <v>E102</v>
          </cell>
          <cell r="B167" t="str">
            <v>Rolo Comp.: Dynapac : CC-424HF - Tanden vibrat. autoprop. 10,2 t</v>
          </cell>
          <cell r="C167">
            <v>0</v>
          </cell>
          <cell r="D167">
            <v>0</v>
          </cell>
        </row>
        <row r="168">
          <cell r="A168" t="str">
            <v>E104</v>
          </cell>
          <cell r="B168" t="str">
            <v>Rolo Comp. :Dynapac :CC-224HF - liso, tanden vibrat. autoprop. 7,7t</v>
          </cell>
          <cell r="C168">
            <v>0</v>
          </cell>
          <cell r="D168">
            <v>0</v>
          </cell>
        </row>
        <row r="169">
          <cell r="A169" t="str">
            <v>E105</v>
          </cell>
          <cell r="B169" t="str">
            <v>Rolo Compactador : Caterpillar : PS-360 C - de pneus autoprop. 25 t</v>
          </cell>
          <cell r="C169">
            <v>0</v>
          </cell>
          <cell r="D169">
            <v>0</v>
          </cell>
        </row>
        <row r="170">
          <cell r="A170" t="str">
            <v>E106</v>
          </cell>
          <cell r="B170" t="str">
            <v>Usina Misturadora : Cifali : - de solos 300 t/h</v>
          </cell>
          <cell r="C170">
            <v>0</v>
          </cell>
          <cell r="D170">
            <v>0</v>
          </cell>
        </row>
        <row r="171">
          <cell r="A171" t="str">
            <v>E107</v>
          </cell>
          <cell r="B171" t="str">
            <v>Vassoura Mecânica : CMV : VM 2440 - rebocável</v>
          </cell>
          <cell r="C171">
            <v>0</v>
          </cell>
          <cell r="D171">
            <v>0</v>
          </cell>
        </row>
        <row r="172">
          <cell r="A172" t="str">
            <v>E108</v>
          </cell>
          <cell r="B172" t="str">
            <v>Distribuidor de Agregados : CMV : - rebocável</v>
          </cell>
          <cell r="C172">
            <v>0</v>
          </cell>
          <cell r="D172">
            <v>0</v>
          </cell>
        </row>
        <row r="173">
          <cell r="A173" t="str">
            <v>E109</v>
          </cell>
          <cell r="B173" t="str">
            <v>Distribuidor de Agregados : Romanelli : DAR-5000 - autopropelido</v>
          </cell>
          <cell r="C173">
            <v>0</v>
          </cell>
          <cell r="D173">
            <v>0</v>
          </cell>
        </row>
        <row r="174">
          <cell r="A174" t="str">
            <v>E110</v>
          </cell>
          <cell r="B174" t="str">
            <v>Tanque de Estocagem de Asfalto : Cifali : - 30.000 l</v>
          </cell>
          <cell r="C174">
            <v>0</v>
          </cell>
          <cell r="D174">
            <v>0</v>
          </cell>
        </row>
        <row r="175">
          <cell r="A175" t="str">
            <v>E111</v>
          </cell>
          <cell r="B175" t="str">
            <v>Equip. Distribuição de Asfalto : Ferlex : - montado em caminhão</v>
          </cell>
          <cell r="C175">
            <v>0</v>
          </cell>
          <cell r="D175">
            <v>0</v>
          </cell>
        </row>
        <row r="176">
          <cell r="A176" t="str">
            <v>E112</v>
          </cell>
          <cell r="B176" t="str">
            <v>Aquecedor de Fluido Térmico : Tenge : TH III -</v>
          </cell>
          <cell r="C176">
            <v>0</v>
          </cell>
          <cell r="D176">
            <v>0</v>
          </cell>
        </row>
        <row r="177">
          <cell r="A177" t="str">
            <v>E113</v>
          </cell>
          <cell r="B177" t="str">
            <v>Usina de Asfalto a Quente : Cifali : DMC-2 - 40 / 60 t/h</v>
          </cell>
          <cell r="C177">
            <v>0</v>
          </cell>
          <cell r="D177">
            <v>0</v>
          </cell>
        </row>
        <row r="178">
          <cell r="A178" t="str">
            <v>E114</v>
          </cell>
          <cell r="B178" t="str">
            <v>Vibro-acabadora de Asfalto : Cifali : VDA-421 - sobre pneus</v>
          </cell>
          <cell r="C178">
            <v>0</v>
          </cell>
          <cell r="D178">
            <v>0</v>
          </cell>
        </row>
        <row r="179">
          <cell r="A179" t="str">
            <v>E115</v>
          </cell>
          <cell r="B179" t="str">
            <v>Usina Misturadora : Terex : UPM F 60 - pré mist. a frio 60 t/h</v>
          </cell>
          <cell r="C179">
            <v>0</v>
          </cell>
          <cell r="D179">
            <v>0</v>
          </cell>
        </row>
        <row r="180">
          <cell r="A180" t="str">
            <v>E116</v>
          </cell>
          <cell r="B180" t="str">
            <v>Usina Misturadora : Cifali : - pré mist. a frio 30/60 t/h</v>
          </cell>
          <cell r="C180">
            <v>0</v>
          </cell>
          <cell r="D180">
            <v>0</v>
          </cell>
        </row>
        <row r="181">
          <cell r="A181" t="str">
            <v>E117</v>
          </cell>
          <cell r="B181" t="str">
            <v>Rolo Compactador : Muller : RT82H - estático Tanden</v>
          </cell>
          <cell r="C181">
            <v>0</v>
          </cell>
          <cell r="D181">
            <v>0</v>
          </cell>
        </row>
        <row r="182">
          <cell r="A182" t="str">
            <v>E118</v>
          </cell>
          <cell r="B182" t="str">
            <v>Rolo Compactador : Dynapac : CC900 - Tanden vibrat. 1,6 t</v>
          </cell>
          <cell r="C182">
            <v>0</v>
          </cell>
          <cell r="D182">
            <v>0</v>
          </cell>
        </row>
        <row r="183">
          <cell r="A183" t="str">
            <v>E119</v>
          </cell>
          <cell r="B183" t="str">
            <v>Rolo Comp.: Dynapac : CP 224 - de pneus estat. autoprop. 21,00 t</v>
          </cell>
          <cell r="C183">
            <v>0</v>
          </cell>
          <cell r="D183">
            <v>0</v>
          </cell>
        </row>
        <row r="184">
          <cell r="A184" t="str">
            <v>E121</v>
          </cell>
          <cell r="B184" t="str">
            <v>Rolo Compactador : Dynapac : CA150 std - liso</v>
          </cell>
          <cell r="C184">
            <v>0</v>
          </cell>
          <cell r="D184">
            <v>0</v>
          </cell>
        </row>
        <row r="185">
          <cell r="A185" t="str">
            <v>E122</v>
          </cell>
          <cell r="B185" t="str">
            <v>Eq. Distr. Lama Asfáltica:M. Benz/Consmaq:2423 K-mont. em camin.</v>
          </cell>
          <cell r="C185">
            <v>0</v>
          </cell>
          <cell r="D185">
            <v>0</v>
          </cell>
        </row>
        <row r="186">
          <cell r="A186" t="str">
            <v>E123</v>
          </cell>
          <cell r="B186" t="str">
            <v>Caldeira de Asfalto Rebocável : Consmaq : CA-1 - 1200 l</v>
          </cell>
          <cell r="C186">
            <v>0</v>
          </cell>
          <cell r="D186">
            <v>0</v>
          </cell>
        </row>
        <row r="187">
          <cell r="A187" t="str">
            <v>E124</v>
          </cell>
          <cell r="B187" t="str">
            <v>Usina de Asfalto a Quente : Cifali : - gravim 100/140 t/h</v>
          </cell>
          <cell r="C187">
            <v>0</v>
          </cell>
          <cell r="D187">
            <v>0</v>
          </cell>
        </row>
        <row r="188">
          <cell r="A188" t="str">
            <v>E126</v>
          </cell>
          <cell r="B188" t="str">
            <v>Fresadora a Frio : Wirtgen : W-1000 L -</v>
          </cell>
          <cell r="C188">
            <v>0</v>
          </cell>
          <cell r="D188">
            <v>0</v>
          </cell>
        </row>
        <row r="189">
          <cell r="A189" t="str">
            <v>E127</v>
          </cell>
          <cell r="B189" t="str">
            <v>Fresadora a Frio : Wirtgen : W-1900 -</v>
          </cell>
          <cell r="C189">
            <v>0</v>
          </cell>
          <cell r="D189">
            <v>0</v>
          </cell>
        </row>
        <row r="190">
          <cell r="A190" t="str">
            <v>E128</v>
          </cell>
          <cell r="B190" t="str">
            <v>Recicladora de Pavimento : Wirtgen : WR 2000 - a frio</v>
          </cell>
          <cell r="C190">
            <v>0</v>
          </cell>
          <cell r="D190">
            <v>0</v>
          </cell>
        </row>
        <row r="191">
          <cell r="A191" t="str">
            <v>E129</v>
          </cell>
          <cell r="B191" t="str">
            <v>Recicladora de Pavimento : Wirtgen : WR 2500 S - A frio</v>
          </cell>
          <cell r="C191">
            <v>0</v>
          </cell>
          <cell r="D191">
            <v>0</v>
          </cell>
        </row>
        <row r="192">
          <cell r="A192" t="str">
            <v>E138</v>
          </cell>
          <cell r="B192" t="str">
            <v>Estabilizador/Recicladora a Frio : Caterpillar : RM-500 -</v>
          </cell>
          <cell r="C192">
            <v>0</v>
          </cell>
          <cell r="D192">
            <v>0</v>
          </cell>
        </row>
        <row r="193">
          <cell r="A193" t="str">
            <v>E139</v>
          </cell>
          <cell r="B193" t="str">
            <v>Rolo Compactador : Dynapac : CA250 - liso auto. vibrat.</v>
          </cell>
          <cell r="C193">
            <v>0</v>
          </cell>
          <cell r="D193">
            <v>0</v>
          </cell>
        </row>
        <row r="194">
          <cell r="A194" t="str">
            <v>E142</v>
          </cell>
          <cell r="B194" t="str">
            <v>Rolo Compactador : Dynapac : CP274 - de pneus</v>
          </cell>
          <cell r="C194">
            <v>0</v>
          </cell>
          <cell r="D194">
            <v>0</v>
          </cell>
        </row>
        <row r="195">
          <cell r="A195" t="str">
            <v>E147</v>
          </cell>
          <cell r="B195" t="str">
            <v>Usi. de Asf. a Quente: Cifali Magnum 120 - 90/120 t/h c/ fil. d manga</v>
          </cell>
          <cell r="C195">
            <v>0</v>
          </cell>
          <cell r="D195">
            <v>0</v>
          </cell>
        </row>
        <row r="196">
          <cell r="A196" t="str">
            <v>E149</v>
          </cell>
          <cell r="B196" t="str">
            <v>Vibro-acabadora de Asfalto : Terex : TEREX VDA 600 - sobre esteiras</v>
          </cell>
          <cell r="C196">
            <v>0</v>
          </cell>
          <cell r="D196">
            <v>0</v>
          </cell>
        </row>
        <row r="197">
          <cell r="A197" t="str">
            <v>E156</v>
          </cell>
          <cell r="B197" t="str">
            <v>Carregadeira de Pneus : Case : 410 - c/ vassoura de 1,52 m</v>
          </cell>
          <cell r="C197">
            <v>0</v>
          </cell>
          <cell r="D197">
            <v>0</v>
          </cell>
        </row>
        <row r="198">
          <cell r="A198" t="str">
            <v>E160</v>
          </cell>
          <cell r="B198" t="str">
            <v>Fresadora e Dist. de solo : Gomaco : 9500 - para regular sub leito</v>
          </cell>
          <cell r="C198">
            <v>0</v>
          </cell>
          <cell r="D198">
            <v>0</v>
          </cell>
        </row>
        <row r="199">
          <cell r="A199" t="str">
            <v>E161</v>
          </cell>
          <cell r="B199" t="str">
            <v>Eq.Distr.de L.A. Rupt.Cont.:M.Benz/Cifali:MICROF.-acop. a cav. Mec.</v>
          </cell>
          <cell r="C199">
            <v>0</v>
          </cell>
          <cell r="D199">
            <v>0</v>
          </cell>
          <cell r="E199">
            <v>0</v>
          </cell>
        </row>
        <row r="200">
          <cell r="A200" t="str">
            <v>E201</v>
          </cell>
          <cell r="B200" t="str">
            <v>Compressor de Ar : Atlas Copco : XAHS 157Pd - 295 PCM</v>
          </cell>
          <cell r="C200">
            <v>0</v>
          </cell>
          <cell r="D200">
            <v>0</v>
          </cell>
          <cell r="E200">
            <v>0</v>
          </cell>
        </row>
        <row r="201">
          <cell r="A201" t="str">
            <v>E202</v>
          </cell>
          <cell r="B201" t="str">
            <v>Compressor de Ar : Atlas Copco : XAS 187Pd - 400 PCM</v>
          </cell>
          <cell r="C201">
            <v>0</v>
          </cell>
          <cell r="D201">
            <v>0</v>
          </cell>
          <cell r="E201">
            <v>0</v>
          </cell>
        </row>
        <row r="202">
          <cell r="A202" t="str">
            <v>E203</v>
          </cell>
          <cell r="B202" t="str">
            <v>Compressor de Ar : Atlas Copco : XAS 360 CUD - 762 PCM</v>
          </cell>
          <cell r="C202">
            <v>0</v>
          </cell>
          <cell r="D202">
            <v>0</v>
          </cell>
          <cell r="E202">
            <v>0</v>
          </cell>
        </row>
        <row r="203">
          <cell r="A203" t="str">
            <v>E204</v>
          </cell>
          <cell r="B203" t="str">
            <v>Martelete : Atlas Copco : RH658-6L - perfuratriz manual</v>
          </cell>
          <cell r="C203">
            <v>0</v>
          </cell>
          <cell r="D203">
            <v>0</v>
          </cell>
          <cell r="E203">
            <v>0</v>
          </cell>
        </row>
        <row r="204">
          <cell r="A204" t="str">
            <v>E205</v>
          </cell>
          <cell r="B204" t="str">
            <v>Perfuratriz sobre Esteiras : Atlas Copco : ROC 442PC - Crawler Drill</v>
          </cell>
          <cell r="C204">
            <v>0</v>
          </cell>
          <cell r="D204">
            <v>0</v>
          </cell>
          <cell r="E204">
            <v>0</v>
          </cell>
        </row>
        <row r="205">
          <cell r="A205" t="str">
            <v>E206</v>
          </cell>
          <cell r="B205" t="str">
            <v>Conjunto de Britagem : diversos : NW80 100HPS-A - 30 m3/h</v>
          </cell>
          <cell r="C205">
            <v>0</v>
          </cell>
          <cell r="D205">
            <v>0</v>
          </cell>
          <cell r="E205">
            <v>0</v>
          </cell>
        </row>
        <row r="206">
          <cell r="A206" t="str">
            <v>E208</v>
          </cell>
          <cell r="B206" t="str">
            <v>Compressor de Ar : Atlas Copco : XAHS 107Pd - 200 PCM</v>
          </cell>
          <cell r="C206">
            <v>0</v>
          </cell>
          <cell r="D206">
            <v>0</v>
          </cell>
          <cell r="E206">
            <v>0</v>
          </cell>
        </row>
        <row r="207">
          <cell r="A207" t="str">
            <v>E209</v>
          </cell>
          <cell r="B207" t="str">
            <v>Martelete : Atlas Copco : TEX270 PS - rompedor 28 kg</v>
          </cell>
          <cell r="C207">
            <v>0</v>
          </cell>
          <cell r="D207">
            <v>0</v>
          </cell>
          <cell r="E207">
            <v>0</v>
          </cell>
        </row>
        <row r="208">
          <cell r="A208" t="str">
            <v>E210</v>
          </cell>
          <cell r="B208" t="str">
            <v>Martelete : Atlas Copco : TEX32 PS - rompedor 33 kg</v>
          </cell>
          <cell r="C208">
            <v>0</v>
          </cell>
          <cell r="D208">
            <v>0</v>
          </cell>
          <cell r="E208">
            <v>0</v>
          </cell>
        </row>
        <row r="209">
          <cell r="A209" t="str">
            <v>E211</v>
          </cell>
          <cell r="B209" t="str">
            <v>Máq. p/ Pint. : Shulz : CSL 10/100 L - compres. De ar p/ pint. c/ filtro</v>
          </cell>
          <cell r="C209">
            <v>0</v>
          </cell>
          <cell r="D209">
            <v>0</v>
          </cell>
          <cell r="E209">
            <v>0</v>
          </cell>
        </row>
        <row r="210">
          <cell r="A210" t="str">
            <v>E223</v>
          </cell>
          <cell r="B210" t="str">
            <v>Compressor de Ar : Atlas Copco : XATS 167Pd - 360 PCM</v>
          </cell>
          <cell r="C210">
            <v>0</v>
          </cell>
          <cell r="D210">
            <v>0</v>
          </cell>
          <cell r="E210">
            <v>0</v>
          </cell>
        </row>
        <row r="211">
          <cell r="A211" t="str">
            <v>E225</v>
          </cell>
          <cell r="B211" t="str">
            <v>Conjunto de Britagem : Metso Svedala : C96/HP-200 - 80 m3/h</v>
          </cell>
          <cell r="C211">
            <v>0</v>
          </cell>
          <cell r="D211">
            <v>0</v>
          </cell>
          <cell r="E211">
            <v>0</v>
          </cell>
        </row>
        <row r="212">
          <cell r="A212" t="str">
            <v>E226</v>
          </cell>
          <cell r="B212" t="str">
            <v>Conj. de Britag. -p/ rac.:Metso Svedala:DS-96-80m3/h p/prod. d rachão</v>
          </cell>
          <cell r="C212">
            <v>0</v>
          </cell>
          <cell r="D212">
            <v>0</v>
          </cell>
          <cell r="E212">
            <v>0</v>
          </cell>
        </row>
        <row r="213">
          <cell r="A213" t="str">
            <v>E301</v>
          </cell>
          <cell r="B213" t="str">
            <v>Betoneira : Menegotti : - 400 l</v>
          </cell>
          <cell r="C213">
            <v>0</v>
          </cell>
          <cell r="D213">
            <v>0</v>
          </cell>
          <cell r="E213">
            <v>0</v>
          </cell>
        </row>
        <row r="214">
          <cell r="A214" t="str">
            <v>E302</v>
          </cell>
          <cell r="B214" t="str">
            <v>Betoneira : Menegotti : - 400 l</v>
          </cell>
          <cell r="C214">
            <v>0</v>
          </cell>
          <cell r="D214">
            <v>0</v>
          </cell>
          <cell r="E214">
            <v>0</v>
          </cell>
        </row>
        <row r="215">
          <cell r="A215" t="str">
            <v>E303</v>
          </cell>
          <cell r="B215" t="str">
            <v>Betoneira : Alfa : - 750 l</v>
          </cell>
          <cell r="C215">
            <v>0</v>
          </cell>
          <cell r="D215">
            <v>0</v>
          </cell>
        </row>
        <row r="216">
          <cell r="A216" t="str">
            <v>E304</v>
          </cell>
          <cell r="B216" t="str">
            <v>Transportador Manual : AJS : - carrinho de mão 80 l</v>
          </cell>
          <cell r="C216">
            <v>0</v>
          </cell>
          <cell r="D216">
            <v>0</v>
          </cell>
        </row>
        <row r="217">
          <cell r="A217" t="str">
            <v>E305</v>
          </cell>
          <cell r="B217" t="str">
            <v>Transportador Manual : AJS : A-15 - gerica 180 l</v>
          </cell>
          <cell r="C217">
            <v>0</v>
          </cell>
          <cell r="D217">
            <v>0</v>
          </cell>
        </row>
        <row r="218">
          <cell r="A218" t="str">
            <v>E306</v>
          </cell>
          <cell r="B218" t="str">
            <v>Vibrador de Concreto : diversos : VIP-MT2 - de imersão</v>
          </cell>
          <cell r="C218">
            <v>0</v>
          </cell>
          <cell r="D218">
            <v>0</v>
          </cell>
        </row>
        <row r="219">
          <cell r="A219" t="str">
            <v>E307</v>
          </cell>
          <cell r="B219" t="str">
            <v>Fábric. Pré-Moldado Concreto : Servimaq : - tubos D=0,2 m M / F</v>
          </cell>
          <cell r="C219">
            <v>0</v>
          </cell>
          <cell r="D219">
            <v>0</v>
          </cell>
        </row>
        <row r="220">
          <cell r="A220" t="str">
            <v>E308</v>
          </cell>
          <cell r="B220" t="str">
            <v>Fábric. Pré-Moldado Concreto : Servimaq : - tubos D=0,3 m M / F</v>
          </cell>
          <cell r="C220">
            <v>0</v>
          </cell>
          <cell r="D220">
            <v>0</v>
          </cell>
        </row>
        <row r="221">
          <cell r="A221" t="str">
            <v>E309</v>
          </cell>
          <cell r="B221" t="str">
            <v>Fábric. Pré-Moldado Concreto : Servimaq : - tubos D=0,4 m M / F</v>
          </cell>
          <cell r="C221">
            <v>0</v>
          </cell>
          <cell r="D221">
            <v>0</v>
          </cell>
        </row>
        <row r="222">
          <cell r="A222" t="str">
            <v>E310</v>
          </cell>
          <cell r="B222" t="str">
            <v>Fábric. Pré-Moldado Concreto : Servimaq : - tubos D=0,6 m M / F</v>
          </cell>
          <cell r="C222">
            <v>0</v>
          </cell>
          <cell r="D222">
            <v>0</v>
          </cell>
        </row>
        <row r="223">
          <cell r="A223" t="str">
            <v>E311</v>
          </cell>
          <cell r="B223" t="str">
            <v>Fábric. Pré-Moldado Concreto : Servimaq : - tubos D=0,8 m M / F</v>
          </cell>
          <cell r="C223">
            <v>0</v>
          </cell>
          <cell r="D223">
            <v>0</v>
          </cell>
        </row>
        <row r="224">
          <cell r="A224" t="str">
            <v>E312</v>
          </cell>
          <cell r="B224" t="str">
            <v>Fábric. Pré-Moldado Concreto : Servimaq : - tubos D=1,0 m M / F</v>
          </cell>
          <cell r="C224">
            <v>0</v>
          </cell>
          <cell r="D224">
            <v>0</v>
          </cell>
        </row>
        <row r="225">
          <cell r="A225" t="str">
            <v>E313</v>
          </cell>
          <cell r="B225" t="str">
            <v>Fábric. Pré-Moldado Concreto : Servimaq : - tubos D=1,2 m M / F</v>
          </cell>
          <cell r="C225">
            <v>0</v>
          </cell>
          <cell r="D225">
            <v>0</v>
          </cell>
        </row>
        <row r="226">
          <cell r="A226" t="str">
            <v>E314</v>
          </cell>
          <cell r="B226" t="str">
            <v>Fábric. Pré-Moldado Concreto : Servimaq : - tubos D=1,5 m M / F</v>
          </cell>
          <cell r="C226">
            <v>0</v>
          </cell>
          <cell r="D226">
            <v>0</v>
          </cell>
        </row>
        <row r="227">
          <cell r="A227" t="str">
            <v>E316</v>
          </cell>
          <cell r="B227" t="str">
            <v>Fábric. Pré-Moldado Concreto : Servimaq : - inst. compl. -mourão</v>
          </cell>
          <cell r="C227">
            <v>0</v>
          </cell>
          <cell r="D227">
            <v>0</v>
          </cell>
        </row>
        <row r="228">
          <cell r="A228" t="str">
            <v>E317</v>
          </cell>
          <cell r="B228" t="str">
            <v>Fábric. Pré-Moldado Concreto : Servimaq : - inst. compl. -balizador</v>
          </cell>
          <cell r="C228">
            <v>0</v>
          </cell>
          <cell r="D228">
            <v>0</v>
          </cell>
        </row>
        <row r="229">
          <cell r="A229" t="str">
            <v>E318</v>
          </cell>
          <cell r="B229" t="str">
            <v>Fábric. Pré-Moldado Concr. : Servimaq : - inst. compl. -guarda-corpo</v>
          </cell>
          <cell r="C229">
            <v>0</v>
          </cell>
          <cell r="D229">
            <v>0</v>
          </cell>
        </row>
        <row r="230">
          <cell r="A230" t="str">
            <v>E323</v>
          </cell>
          <cell r="B230" t="str">
            <v>Central de Concreto : Cifali : - 30m3/h - dosadora</v>
          </cell>
          <cell r="C230">
            <v>0</v>
          </cell>
          <cell r="D230">
            <v>0</v>
          </cell>
        </row>
        <row r="231">
          <cell r="A231" t="str">
            <v>E330</v>
          </cell>
          <cell r="B231" t="str">
            <v>Espalhadora de concreto : Gomaco : PS 2600 -</v>
          </cell>
          <cell r="C231">
            <v>0</v>
          </cell>
          <cell r="D231">
            <v>0</v>
          </cell>
        </row>
        <row r="232">
          <cell r="A232" t="str">
            <v>E331</v>
          </cell>
          <cell r="B232" t="str">
            <v>Acabadora de concreto : Gomaco : GP-2600 - com forma deslizante</v>
          </cell>
          <cell r="C232">
            <v>0</v>
          </cell>
          <cell r="D232">
            <v>0</v>
          </cell>
        </row>
        <row r="233">
          <cell r="A233" t="str">
            <v>E332</v>
          </cell>
          <cell r="B233" t="str">
            <v>Texturiz. e Lança. : Gomaco : TC 400 - sem estação meteorológica</v>
          </cell>
          <cell r="C233">
            <v>0</v>
          </cell>
          <cell r="D233">
            <v>0</v>
          </cell>
        </row>
        <row r="234">
          <cell r="A234" t="str">
            <v>E333</v>
          </cell>
          <cell r="B234" t="str">
            <v>Serra de Disco Diamantado : diversos : CC 3700 - para concreto</v>
          </cell>
          <cell r="C234">
            <v>0</v>
          </cell>
          <cell r="D234">
            <v>0</v>
          </cell>
        </row>
        <row r="235">
          <cell r="A235" t="str">
            <v>E334</v>
          </cell>
          <cell r="B235" t="str">
            <v>Seladora de Juntas : Crafco : EZ Serie ll 500 -</v>
          </cell>
          <cell r="C235">
            <v>0</v>
          </cell>
          <cell r="D235">
            <v>0</v>
          </cell>
        </row>
        <row r="236">
          <cell r="A236" t="str">
            <v>E335</v>
          </cell>
          <cell r="B236" t="str">
            <v>Central de Conc. : CIBI : UNI-5 - 180m3 / h - dosadora e misturadora.</v>
          </cell>
          <cell r="C236">
            <v>0</v>
          </cell>
          <cell r="D236">
            <v>0</v>
          </cell>
        </row>
        <row r="237">
          <cell r="A237" t="str">
            <v>E336</v>
          </cell>
          <cell r="B237" t="str">
            <v>Ser.de Disco Diam.:CSM-Maq. e Equip.para Const.:SP-8(gasol.)-ser.p/ cor.piso/asf.</v>
          </cell>
          <cell r="C237">
            <v>0</v>
          </cell>
          <cell r="D237">
            <v>0</v>
          </cell>
        </row>
        <row r="238">
          <cell r="A238" t="str">
            <v>E337</v>
          </cell>
          <cell r="B238" t="str">
            <v>Régua vibratória : Weber : RV 4 - 4,25m</v>
          </cell>
          <cell r="C238">
            <v>0</v>
          </cell>
          <cell r="D238">
            <v>0</v>
          </cell>
        </row>
        <row r="239">
          <cell r="A239" t="str">
            <v>E338</v>
          </cell>
          <cell r="B239" t="str">
            <v>Serra de Juntas : Clipper : DRW Clipper C 13 E - para concreto</v>
          </cell>
          <cell r="C239">
            <v>0</v>
          </cell>
          <cell r="D239">
            <v>0</v>
          </cell>
        </row>
        <row r="240">
          <cell r="A240" t="str">
            <v>E339</v>
          </cell>
          <cell r="B240" t="str">
            <v>Fábric. Pré-Moldado Concreto : Servimaq : - placas p/ pavimento</v>
          </cell>
          <cell r="C240">
            <v>0</v>
          </cell>
          <cell r="D240">
            <v>0</v>
          </cell>
        </row>
        <row r="241">
          <cell r="A241" t="str">
            <v>E340</v>
          </cell>
          <cell r="B241" t="str">
            <v>Jateadora de Areia : Anco : Anco Blast CSS270 - pressurizado</v>
          </cell>
          <cell r="C241">
            <v>0</v>
          </cell>
          <cell r="D241">
            <v>0</v>
          </cell>
        </row>
        <row r="242">
          <cell r="A242" t="str">
            <v>E343</v>
          </cell>
          <cell r="B242" t="str">
            <v>Betoneira : Menegotti : - 600 l</v>
          </cell>
          <cell r="C242">
            <v>0</v>
          </cell>
          <cell r="D242">
            <v>0</v>
          </cell>
        </row>
        <row r="243">
          <cell r="A243" t="str">
            <v>E400</v>
          </cell>
          <cell r="B243" t="str">
            <v>Caminhão Basculante : Mercedes Benz : ATEGO 1518/36 - 5 m3 - 8,8 t</v>
          </cell>
          <cell r="C243">
            <v>0</v>
          </cell>
          <cell r="D243">
            <v>0</v>
          </cell>
        </row>
        <row r="244">
          <cell r="A244" t="str">
            <v>E401</v>
          </cell>
          <cell r="B244" t="str">
            <v>Cami.Carroc.:M.Benz/Rodoeixo:Standart p/5,50m3-cami.c/caç.term.</v>
          </cell>
          <cell r="C244">
            <v>0</v>
          </cell>
          <cell r="D244">
            <v>0</v>
          </cell>
        </row>
        <row r="245">
          <cell r="A245" t="str">
            <v>E402</v>
          </cell>
          <cell r="B245" t="str">
            <v>Caminhão Carroceria : Mercedes Benz : 2726 K - de madeira 15 t</v>
          </cell>
          <cell r="C245">
            <v>0</v>
          </cell>
          <cell r="D245">
            <v>0</v>
          </cell>
        </row>
        <row r="246">
          <cell r="A246" t="str">
            <v>E403</v>
          </cell>
          <cell r="B246" t="str">
            <v>Caminhão Basculante : Mercedes Benz : LK 1620 - 6 m3 - 10,5 t</v>
          </cell>
          <cell r="C246">
            <v>0</v>
          </cell>
          <cell r="D246">
            <v>0</v>
          </cell>
        </row>
        <row r="247">
          <cell r="A247" t="str">
            <v>E404</v>
          </cell>
          <cell r="B247" t="str">
            <v>Caminhão Basculante : Mercedes Benz : 2726 K - 10 m3 - 15 t</v>
          </cell>
          <cell r="C247">
            <v>0</v>
          </cell>
          <cell r="D247">
            <v>0</v>
          </cell>
        </row>
        <row r="248">
          <cell r="A248" t="str">
            <v>E405</v>
          </cell>
          <cell r="B248" t="str">
            <v>Caminhão Basculante : Mercedes Benz : 2726 K - p/ rocha 8 m3 - 13 t</v>
          </cell>
          <cell r="C248">
            <v>0</v>
          </cell>
          <cell r="D248">
            <v>0</v>
          </cell>
        </row>
        <row r="249">
          <cell r="A249" t="str">
            <v>E406</v>
          </cell>
          <cell r="B249" t="str">
            <v>Caminhão Tanque : Mercedes Benz : ATEGO 1418/42 - 6.000 l</v>
          </cell>
          <cell r="C249">
            <v>0</v>
          </cell>
          <cell r="D249">
            <v>0</v>
          </cell>
        </row>
        <row r="250">
          <cell r="A250" t="str">
            <v>E407</v>
          </cell>
          <cell r="B250" t="str">
            <v>Caminhão Tanque : Mercedes Benz : 2726 K - 10.000 l</v>
          </cell>
          <cell r="C250">
            <v>0</v>
          </cell>
          <cell r="D250">
            <v>0</v>
          </cell>
        </row>
        <row r="251">
          <cell r="A251" t="str">
            <v>E408</v>
          </cell>
          <cell r="B251" t="str">
            <v>Caminhão Carroceria : Mercedes Benz : 710 / 37 - 4 t</v>
          </cell>
          <cell r="C251">
            <v>0</v>
          </cell>
          <cell r="D251">
            <v>0</v>
          </cell>
        </row>
        <row r="252">
          <cell r="A252" t="str">
            <v>E409</v>
          </cell>
          <cell r="B252" t="str">
            <v>Caminhão Carroceria : Mercedes Benz : ATEGO 1418/42 - fixa 9 t</v>
          </cell>
          <cell r="C252">
            <v>0</v>
          </cell>
          <cell r="D252">
            <v>0</v>
          </cell>
        </row>
        <row r="253">
          <cell r="A253" t="str">
            <v>E410</v>
          </cell>
          <cell r="B253" t="str">
            <v>Caminhão Basculante : Mercedes Benz : 1215 C - 4 m3 - 7,1 t</v>
          </cell>
          <cell r="C253">
            <v>0</v>
          </cell>
          <cell r="D253">
            <v>0</v>
          </cell>
        </row>
        <row r="254">
          <cell r="A254" t="str">
            <v>E411</v>
          </cell>
          <cell r="B254" t="str">
            <v>Cav. Mecânico com Reboque : M. Benz/Randon : LS-1634/45 - 29,5 t</v>
          </cell>
          <cell r="C254">
            <v>0</v>
          </cell>
          <cell r="D254">
            <v>0</v>
          </cell>
        </row>
        <row r="255">
          <cell r="A255" t="str">
            <v>E412</v>
          </cell>
          <cell r="B255" t="str">
            <v>Veículo Leve : Volkswagen : GOL 1000 - automóvel até 100 hp</v>
          </cell>
          <cell r="C255">
            <v>0</v>
          </cell>
          <cell r="D255">
            <v>0</v>
          </cell>
        </row>
        <row r="256">
          <cell r="A256" t="str">
            <v>E416</v>
          </cell>
          <cell r="B256" t="str">
            <v>Veículo Leve : Chevrolet : S10 - pick up (4X4)</v>
          </cell>
          <cell r="C256">
            <v>0</v>
          </cell>
          <cell r="D256">
            <v>0</v>
          </cell>
        </row>
        <row r="257">
          <cell r="A257" t="str">
            <v>E421</v>
          </cell>
          <cell r="B257" t="str">
            <v>Caminhão Tanque : Mercedes Benz : 2726 K - 13.000 l</v>
          </cell>
          <cell r="C257">
            <v>0</v>
          </cell>
          <cell r="D257">
            <v>0</v>
          </cell>
        </row>
        <row r="258">
          <cell r="A258" t="str">
            <v>E422</v>
          </cell>
          <cell r="B258" t="str">
            <v>Caminhão Tanque : Mercedes Benz : L1620/51 - 8.000 l</v>
          </cell>
          <cell r="C258">
            <v>0</v>
          </cell>
          <cell r="D258">
            <v>0</v>
          </cell>
        </row>
        <row r="259">
          <cell r="A259" t="str">
            <v>E427</v>
          </cell>
          <cell r="B259" t="str">
            <v>Cami. Betoneira : Volkswagen : Constellation 26-260 - 11,5 t 5m3</v>
          </cell>
          <cell r="C259">
            <v>0</v>
          </cell>
          <cell r="D259">
            <v>0</v>
          </cell>
        </row>
        <row r="260">
          <cell r="A260" t="str">
            <v>E432</v>
          </cell>
          <cell r="B260" t="str">
            <v>Caminhão Basculante : Volvo : FMX 6X4R - 40 t</v>
          </cell>
          <cell r="C260">
            <v>0</v>
          </cell>
          <cell r="D260">
            <v>0</v>
          </cell>
        </row>
        <row r="261">
          <cell r="A261" t="str">
            <v>E433</v>
          </cell>
          <cell r="B261" t="str">
            <v>Caminhão Basculante : Mercedes Benz : 2726 - para rocha 18 t</v>
          </cell>
          <cell r="C261">
            <v>0</v>
          </cell>
          <cell r="D261">
            <v>0</v>
          </cell>
        </row>
        <row r="262">
          <cell r="A262" t="str">
            <v>E434</v>
          </cell>
          <cell r="B262" t="str">
            <v>Cami. Carroceria : Mercedes Benz : L 1620/51 - c/guindauto 6 t x m</v>
          </cell>
          <cell r="C262">
            <v>0</v>
          </cell>
          <cell r="D262">
            <v>0</v>
          </cell>
        </row>
        <row r="263">
          <cell r="A263" t="str">
            <v>E501</v>
          </cell>
          <cell r="B263" t="str">
            <v>Grupo Gerador : Heimer : GEHM-40 - 36/40 KVA</v>
          </cell>
          <cell r="C263">
            <v>0</v>
          </cell>
          <cell r="D263">
            <v>0</v>
          </cell>
        </row>
        <row r="264">
          <cell r="A264" t="str">
            <v>E502</v>
          </cell>
          <cell r="B264" t="str">
            <v>Grupo Gerador : Heimer : GEHM-150 - 136 / 150 KVA</v>
          </cell>
          <cell r="C264">
            <v>0</v>
          </cell>
          <cell r="D264">
            <v>0</v>
          </cell>
        </row>
        <row r="265">
          <cell r="A265" t="str">
            <v>E503</v>
          </cell>
          <cell r="B265" t="str">
            <v>Grupo Gerador : Heimer : GEHM-180 - 164 / 180 KVA</v>
          </cell>
          <cell r="C265">
            <v>0</v>
          </cell>
          <cell r="D265">
            <v>0</v>
          </cell>
        </row>
        <row r="266">
          <cell r="A266" t="str">
            <v>E504</v>
          </cell>
          <cell r="B266" t="str">
            <v>Grupo Gerador : Heimer : GEHMB-360 - 288 KVA</v>
          </cell>
          <cell r="C266">
            <v>0</v>
          </cell>
          <cell r="D266">
            <v>0</v>
          </cell>
        </row>
        <row r="267">
          <cell r="A267" t="str">
            <v>E505</v>
          </cell>
          <cell r="B267" t="str">
            <v>Grupo Gerador : Heimer : GEHB-17 KVA - 17,0 / 15,5 KVA</v>
          </cell>
          <cell r="C267">
            <v>0</v>
          </cell>
          <cell r="D267">
            <v>0</v>
          </cell>
        </row>
        <row r="268">
          <cell r="A268" t="str">
            <v>E507</v>
          </cell>
          <cell r="B268" t="str">
            <v>Grupo Gerador : Heimer : GEHP-110 - 100 / 110 KVA</v>
          </cell>
          <cell r="C268">
            <v>0</v>
          </cell>
          <cell r="D268">
            <v>0</v>
          </cell>
        </row>
        <row r="269">
          <cell r="A269" t="str">
            <v>E508</v>
          </cell>
          <cell r="B269" t="str">
            <v>Grupo Gerador : Pramac : BL 6500 E - Manual/eletrico</v>
          </cell>
          <cell r="C269">
            <v>0</v>
          </cell>
          <cell r="D269">
            <v>0</v>
          </cell>
        </row>
        <row r="270">
          <cell r="A270" t="str">
            <v>E509</v>
          </cell>
          <cell r="B270" t="str">
            <v>Grupo Gerador : Heimer : GEHMI-40 - 32,0 KVA</v>
          </cell>
          <cell r="C270">
            <v>0</v>
          </cell>
          <cell r="D270">
            <v>0</v>
          </cell>
        </row>
        <row r="271">
          <cell r="A271" t="str">
            <v>E601</v>
          </cell>
          <cell r="B271" t="str">
            <v>Roçad.:M. Ferg. / Marchesan:RAC 2 1700 Baldan- em trator de pneus</v>
          </cell>
          <cell r="C271">
            <v>0</v>
          </cell>
          <cell r="D271">
            <v>0</v>
          </cell>
        </row>
        <row r="272">
          <cell r="A272" t="str">
            <v>E602</v>
          </cell>
          <cell r="B272" t="str">
            <v>Roçadeira : Yanmar : XTA-TC145 - em micro trator</v>
          </cell>
          <cell r="C272">
            <v>0</v>
          </cell>
          <cell r="D272">
            <v>0</v>
          </cell>
        </row>
        <row r="273">
          <cell r="A273" t="str">
            <v>E603</v>
          </cell>
          <cell r="B273" t="str">
            <v>Roçadeira : Stihl : FS-220 - mecânica (costal)</v>
          </cell>
          <cell r="C273">
            <v>0</v>
          </cell>
          <cell r="D273">
            <v>0</v>
          </cell>
        </row>
        <row r="274">
          <cell r="A274" t="str">
            <v>E901</v>
          </cell>
          <cell r="B274" t="str">
            <v>Campânula de Ar Comprimido : Bhemel : - 3 m3</v>
          </cell>
          <cell r="C274">
            <v>0</v>
          </cell>
          <cell r="D274">
            <v>0</v>
          </cell>
        </row>
        <row r="275">
          <cell r="A275" t="str">
            <v>E903</v>
          </cell>
          <cell r="B275" t="str">
            <v>Bate-Est. : Magam : IM -1450 PM/E - de gravidade p/ 3.500 a 4000 kg</v>
          </cell>
          <cell r="C275">
            <v>0</v>
          </cell>
          <cell r="D275">
            <v>0</v>
          </cell>
        </row>
        <row r="276">
          <cell r="A276" t="str">
            <v>E904</v>
          </cell>
          <cell r="B276" t="str">
            <v>Máquina de Bancada : Maksiwa : SCMA - serra circular de 12"</v>
          </cell>
          <cell r="C276">
            <v>0</v>
          </cell>
          <cell r="D276">
            <v>0</v>
          </cell>
        </row>
        <row r="277">
          <cell r="A277" t="str">
            <v>E905</v>
          </cell>
          <cell r="B277" t="str">
            <v>Máquina Manual : Tirfor : TU-L 30 - talha guincho para 3 t</v>
          </cell>
          <cell r="C277">
            <v>0</v>
          </cell>
          <cell r="D277">
            <v>0</v>
          </cell>
        </row>
        <row r="278">
          <cell r="A278" t="str">
            <v>E906</v>
          </cell>
          <cell r="B278" t="str">
            <v>Compactador Manual : Wacker : ES 60 - soquete vibratório</v>
          </cell>
          <cell r="C278">
            <v>0</v>
          </cell>
          <cell r="D278">
            <v>0</v>
          </cell>
        </row>
        <row r="279">
          <cell r="A279" t="str">
            <v>E907</v>
          </cell>
          <cell r="B279" t="str">
            <v>Conjunto Moto-Bomba : Hero : 180-SH-75 - com motor</v>
          </cell>
          <cell r="C279">
            <v>0</v>
          </cell>
          <cell r="D279">
            <v>0</v>
          </cell>
        </row>
        <row r="280">
          <cell r="A280" t="str">
            <v>E908</v>
          </cell>
          <cell r="B280" t="str">
            <v>Máq. para Pintura : Consmaq : 44 - demarcação de faixas autoprop.</v>
          </cell>
          <cell r="C280">
            <v>0</v>
          </cell>
          <cell r="D280">
            <v>0</v>
          </cell>
        </row>
        <row r="281">
          <cell r="A281" t="str">
            <v>E909</v>
          </cell>
          <cell r="B281" t="str">
            <v>Equip. para Hidrosemeadura : M. Benz/Consmaq : 1420 - 5500 l</v>
          </cell>
          <cell r="C281">
            <v>0</v>
          </cell>
          <cell r="D281">
            <v>0</v>
          </cell>
        </row>
        <row r="282">
          <cell r="A282" t="str">
            <v>E910</v>
          </cell>
          <cell r="B282" t="str">
            <v>Máquina Manual : Bosch : 1361 - esmerilhadeira de disco</v>
          </cell>
          <cell r="C282">
            <v>0</v>
          </cell>
          <cell r="D282">
            <v>0</v>
          </cell>
        </row>
        <row r="283">
          <cell r="A283" t="str">
            <v>E911</v>
          </cell>
          <cell r="B283" t="str">
            <v>Tripé-Sonda : Maquesonda : MACH 850 - Tripé-Sonda com motor</v>
          </cell>
          <cell r="C283">
            <v>0</v>
          </cell>
          <cell r="D283">
            <v>0</v>
          </cell>
        </row>
        <row r="284">
          <cell r="A284" t="str">
            <v>E912</v>
          </cell>
          <cell r="B284" t="str">
            <v>Máquina Manual : Bosch : GBS 20-2 - furadeira elétrica de Impacto</v>
          </cell>
          <cell r="C284">
            <v>0</v>
          </cell>
          <cell r="D284">
            <v>0</v>
          </cell>
        </row>
        <row r="285">
          <cell r="A285" t="str">
            <v>E914</v>
          </cell>
          <cell r="B285" t="str">
            <v>Compac. Manual : Wacker : VP-2050 Y - placa vibratória c/ motor</v>
          </cell>
          <cell r="C285">
            <v>0</v>
          </cell>
          <cell r="D285">
            <v>0</v>
          </cell>
        </row>
        <row r="286">
          <cell r="A286" t="str">
            <v>E915</v>
          </cell>
          <cell r="B286" t="str">
            <v>Vassoura Mecânica : M. Benz/Consmaq : - equip. varred. aspirad.</v>
          </cell>
          <cell r="C286">
            <v>0</v>
          </cell>
          <cell r="D286">
            <v>0</v>
          </cell>
        </row>
        <row r="287">
          <cell r="A287" t="str">
            <v>E916</v>
          </cell>
          <cell r="B287" t="str">
            <v>Máquina Manual : Stihl : MS-381 - moto serra nº 8</v>
          </cell>
          <cell r="C287">
            <v>0</v>
          </cell>
          <cell r="D287">
            <v>0</v>
          </cell>
        </row>
        <row r="288">
          <cell r="A288" t="str">
            <v>E917</v>
          </cell>
          <cell r="B288" t="str">
            <v>Máquina de Bancada : Franho : - C-6A universal de corte p/ chapa</v>
          </cell>
          <cell r="C288">
            <v>0</v>
          </cell>
          <cell r="D288">
            <v>0</v>
          </cell>
        </row>
        <row r="289">
          <cell r="A289" t="str">
            <v>E918</v>
          </cell>
          <cell r="B289" t="str">
            <v>Máquina de Bancada : Harlo : VF-8 - prensa excêntrica</v>
          </cell>
          <cell r="C289">
            <v>0</v>
          </cell>
          <cell r="D289">
            <v>0</v>
          </cell>
        </row>
        <row r="290">
          <cell r="A290" t="str">
            <v>E919</v>
          </cell>
          <cell r="B290" t="str">
            <v>Máq.de Banc.:Cor Dob Ind.e Com.de Máq.:GHP2.5X2030mm-guilhot.</v>
          </cell>
          <cell r="C290">
            <v>0</v>
          </cell>
          <cell r="D290">
            <v>0</v>
          </cell>
        </row>
        <row r="291">
          <cell r="A291" t="str">
            <v>E920</v>
          </cell>
          <cell r="B291" t="str">
            <v>Máq. para Pintura : Elgimaq : H 16-3 - faixa a quente p/ mat. termop.</v>
          </cell>
          <cell r="C291">
            <v>0</v>
          </cell>
          <cell r="D291">
            <v>0</v>
          </cell>
        </row>
        <row r="292">
          <cell r="A292" t="str">
            <v>E921</v>
          </cell>
          <cell r="B292" t="str">
            <v>Fusor : Elgimaq : - 500 l</v>
          </cell>
          <cell r="C292">
            <v>0</v>
          </cell>
          <cell r="D292">
            <v>0</v>
          </cell>
        </row>
        <row r="293">
          <cell r="A293" t="str">
            <v>E922</v>
          </cell>
          <cell r="B293" t="str">
            <v>Martelete : Bosch : GBH 5-40 DCE - perfurador/ rompedor elétrico</v>
          </cell>
          <cell r="C293">
            <v>0</v>
          </cell>
          <cell r="D293">
            <v>0</v>
          </cell>
        </row>
        <row r="294">
          <cell r="A294" t="str">
            <v>E923</v>
          </cell>
          <cell r="B294" t="str">
            <v>Máquina Manual : Bosch : - lixadeira 1353-7"</v>
          </cell>
          <cell r="C294">
            <v>0</v>
          </cell>
          <cell r="D294">
            <v>0</v>
          </cell>
        </row>
        <row r="295">
          <cell r="A295" t="str">
            <v>E924</v>
          </cell>
          <cell r="B295" t="str">
            <v>Equip.para Solda:Max Bantam:Bantam 250 Serral.-transf. solda elétr.250 amp</v>
          </cell>
          <cell r="C295">
            <v>0</v>
          </cell>
          <cell r="D295">
            <v>0</v>
          </cell>
        </row>
        <row r="296">
          <cell r="A296" t="str">
            <v>E925</v>
          </cell>
          <cell r="B296" t="str">
            <v>Aplicador de Material Termoplástico : Elgimaq : - por extrusão</v>
          </cell>
          <cell r="C296">
            <v>0</v>
          </cell>
          <cell r="D296">
            <v>0</v>
          </cell>
        </row>
      </sheetData>
      <sheetData sheetId="288" refreshError="1"/>
      <sheetData sheetId="289" refreshError="1"/>
      <sheetData sheetId="290" refreshError="1">
        <row r="2">
          <cell r="A2" t="str">
            <v>P9801</v>
          </cell>
          <cell r="B2" t="str">
            <v>Ajudante</v>
          </cell>
          <cell r="C2">
            <v>0</v>
          </cell>
          <cell r="D2">
            <v>0</v>
          </cell>
        </row>
        <row r="3">
          <cell r="A3" t="str">
            <v>P9802</v>
          </cell>
          <cell r="B3" t="str">
            <v>Ajudante especializado</v>
          </cell>
          <cell r="C3">
            <v>0</v>
          </cell>
          <cell r="D3">
            <v>0</v>
          </cell>
        </row>
        <row r="4">
          <cell r="A4" t="str">
            <v>P9804</v>
          </cell>
          <cell r="B4" t="str">
            <v>Apontador</v>
          </cell>
          <cell r="C4">
            <v>0</v>
          </cell>
          <cell r="D4">
            <v>0</v>
          </cell>
        </row>
        <row r="5">
          <cell r="A5" t="str">
            <v>P9805</v>
          </cell>
          <cell r="B5" t="str">
            <v>Armador</v>
          </cell>
          <cell r="C5">
            <v>0</v>
          </cell>
          <cell r="D5">
            <v>0</v>
          </cell>
        </row>
        <row r="6">
          <cell r="A6" t="str">
            <v>P9806</v>
          </cell>
          <cell r="B6" t="str">
            <v>Auxiliar administrativo</v>
          </cell>
          <cell r="C6" t="str">
            <v>mês</v>
          </cell>
          <cell r="D6">
            <v>0</v>
          </cell>
        </row>
        <row r="7">
          <cell r="A7" t="str">
            <v>P9807</v>
          </cell>
          <cell r="B7" t="str">
            <v>Bombeiro hidráulico</v>
          </cell>
          <cell r="C7">
            <v>0</v>
          </cell>
          <cell r="D7">
            <v>0</v>
          </cell>
        </row>
        <row r="8">
          <cell r="A8" t="str">
            <v>P9808</v>
          </cell>
          <cell r="B8" t="str">
            <v>Carpinteiro</v>
          </cell>
          <cell r="C8">
            <v>0</v>
          </cell>
          <cell r="D8">
            <v>0</v>
          </cell>
        </row>
        <row r="9">
          <cell r="A9" t="str">
            <v>P9809</v>
          </cell>
          <cell r="B9" t="str">
            <v>Encarregado administrativo</v>
          </cell>
          <cell r="C9" t="str">
            <v>mês</v>
          </cell>
          <cell r="D9">
            <v>0</v>
          </cell>
        </row>
        <row r="10">
          <cell r="A10" t="str">
            <v>P9810</v>
          </cell>
          <cell r="B10" t="str">
            <v>Eletricista</v>
          </cell>
          <cell r="C10">
            <v>0</v>
          </cell>
          <cell r="D10">
            <v>0</v>
          </cell>
        </row>
        <row r="11">
          <cell r="A11" t="str">
            <v>P9811</v>
          </cell>
          <cell r="B11" t="str">
            <v>Encarregado especializado</v>
          </cell>
          <cell r="C11">
            <v>0</v>
          </cell>
          <cell r="D11">
            <v>0</v>
          </cell>
        </row>
        <row r="12">
          <cell r="A12" t="str">
            <v>P9812</v>
          </cell>
          <cell r="B12" t="str">
            <v>Engenheiro</v>
          </cell>
          <cell r="C12">
            <v>0</v>
          </cell>
          <cell r="D12">
            <v>0</v>
          </cell>
        </row>
        <row r="13">
          <cell r="A13" t="str">
            <v>P9814</v>
          </cell>
          <cell r="B13" t="str">
            <v>Operacional</v>
          </cell>
          <cell r="C13">
            <v>0</v>
          </cell>
          <cell r="D13">
            <v>0</v>
          </cell>
        </row>
        <row r="14">
          <cell r="A14" t="str">
            <v>P9815</v>
          </cell>
          <cell r="B14" t="str">
            <v>Jardineiro</v>
          </cell>
          <cell r="C14">
            <v>0</v>
          </cell>
          <cell r="D14">
            <v>0</v>
          </cell>
        </row>
        <row r="15">
          <cell r="A15" t="str">
            <v>P9816</v>
          </cell>
          <cell r="B15" t="str">
            <v>Encarregado de mergulho</v>
          </cell>
          <cell r="C15">
            <v>0</v>
          </cell>
          <cell r="D15">
            <v>0</v>
          </cell>
        </row>
        <row r="16">
          <cell r="A16" t="str">
            <v>P9819</v>
          </cell>
          <cell r="B16" t="str">
            <v>Engenheiro supervisor</v>
          </cell>
          <cell r="C16">
            <v>0</v>
          </cell>
          <cell r="D16">
            <v>0</v>
          </cell>
        </row>
        <row r="17">
          <cell r="A17" t="str">
            <v>P9821</v>
          </cell>
          <cell r="B17" t="str">
            <v>Pedreiro</v>
          </cell>
          <cell r="C17">
            <v>0</v>
          </cell>
          <cell r="D17">
            <v>0</v>
          </cell>
        </row>
        <row r="18">
          <cell r="A18" t="str">
            <v>P9822</v>
          </cell>
          <cell r="B18" t="str">
            <v>Pintor</v>
          </cell>
          <cell r="C18">
            <v>0</v>
          </cell>
          <cell r="D18">
            <v>0</v>
          </cell>
        </row>
        <row r="19">
          <cell r="A19" t="str">
            <v>P9823</v>
          </cell>
          <cell r="B19" t="str">
            <v>Serralheiro</v>
          </cell>
          <cell r="C19">
            <v>0</v>
          </cell>
          <cell r="D19">
            <v>0</v>
          </cell>
        </row>
        <row r="20">
          <cell r="A20" t="str">
            <v>P9824</v>
          </cell>
          <cell r="B20" t="str">
            <v>Servente</v>
          </cell>
          <cell r="C20">
            <v>0</v>
          </cell>
          <cell r="D20">
            <v>16.628599999999999</v>
          </cell>
        </row>
        <row r="21">
          <cell r="A21" t="str">
            <v>P9825</v>
          </cell>
          <cell r="B21" t="str">
            <v>Soldador</v>
          </cell>
          <cell r="C21">
            <v>0</v>
          </cell>
          <cell r="D21">
            <v>0</v>
          </cell>
        </row>
        <row r="22">
          <cell r="A22" t="str">
            <v>P9827</v>
          </cell>
          <cell r="B22" t="str">
            <v>Vigia</v>
          </cell>
          <cell r="C22" t="str">
            <v>mês</v>
          </cell>
          <cell r="D22">
            <v>0</v>
          </cell>
        </row>
        <row r="23">
          <cell r="A23" t="str">
            <v>P9830</v>
          </cell>
          <cell r="B23" t="str">
            <v>Montador</v>
          </cell>
          <cell r="C23">
            <v>0</v>
          </cell>
          <cell r="D23">
            <v>0</v>
          </cell>
        </row>
        <row r="24">
          <cell r="A24" t="str">
            <v>P9833</v>
          </cell>
          <cell r="B24" t="str">
            <v>Auxiliar de laboratório</v>
          </cell>
          <cell r="C24">
            <v>0</v>
          </cell>
          <cell r="D24">
            <v>0</v>
          </cell>
        </row>
        <row r="25">
          <cell r="A25" t="str">
            <v>P9835</v>
          </cell>
          <cell r="B25" t="str">
            <v>Perfurador de tubulão a ar comprimido com insalubridade</v>
          </cell>
          <cell r="C25">
            <v>0</v>
          </cell>
          <cell r="D25">
            <v>0</v>
          </cell>
        </row>
        <row r="26">
          <cell r="A26" t="str">
            <v>P9836</v>
          </cell>
          <cell r="B26" t="str">
            <v>Geólogo</v>
          </cell>
          <cell r="C26">
            <v>0</v>
          </cell>
          <cell r="D26">
            <v>0</v>
          </cell>
        </row>
        <row r="27">
          <cell r="A27" t="str">
            <v>P9837</v>
          </cell>
          <cell r="B27" t="str">
            <v>Oceanógrafo</v>
          </cell>
          <cell r="C27">
            <v>0</v>
          </cell>
          <cell r="D27">
            <v>0</v>
          </cell>
        </row>
        <row r="28">
          <cell r="A28" t="str">
            <v>P9840</v>
          </cell>
          <cell r="B28" t="str">
            <v>Encarregado geral</v>
          </cell>
          <cell r="C28" t="str">
            <v>mês</v>
          </cell>
          <cell r="D28">
            <v>0</v>
          </cell>
        </row>
        <row r="29">
          <cell r="A29" t="str">
            <v>P9842</v>
          </cell>
          <cell r="B29" t="str">
            <v>Faxineiro</v>
          </cell>
          <cell r="C29" t="str">
            <v>mês</v>
          </cell>
          <cell r="D29">
            <v>0</v>
          </cell>
        </row>
        <row r="30">
          <cell r="A30" t="str">
            <v>P9843</v>
          </cell>
          <cell r="B30" t="str">
            <v>Operador de equipamento leve</v>
          </cell>
          <cell r="C30">
            <v>0</v>
          </cell>
          <cell r="D30">
            <v>0</v>
          </cell>
        </row>
        <row r="31">
          <cell r="A31" t="str">
            <v>P9844</v>
          </cell>
          <cell r="B31" t="str">
            <v>Capitão fluvial</v>
          </cell>
          <cell r="C31">
            <v>0</v>
          </cell>
          <cell r="D31">
            <v>0</v>
          </cell>
        </row>
        <row r="32">
          <cell r="A32" t="str">
            <v>P9845</v>
          </cell>
          <cell r="B32" t="str">
            <v>Operador de equipamento pesado</v>
          </cell>
          <cell r="C32">
            <v>0</v>
          </cell>
          <cell r="D32">
            <v>0</v>
          </cell>
        </row>
        <row r="33">
          <cell r="A33" t="str">
            <v>P9846</v>
          </cell>
          <cell r="B33" t="str">
            <v>Operador de equipamento especial</v>
          </cell>
          <cell r="C33">
            <v>0</v>
          </cell>
          <cell r="D33">
            <v>0</v>
          </cell>
        </row>
        <row r="34">
          <cell r="A34" t="str">
            <v>P9847</v>
          </cell>
          <cell r="B34" t="str">
            <v>Perfurador de tubulão</v>
          </cell>
          <cell r="C34">
            <v>0</v>
          </cell>
          <cell r="D34">
            <v>0</v>
          </cell>
        </row>
        <row r="35">
          <cell r="A35" t="str">
            <v>P9849</v>
          </cell>
          <cell r="B35" t="str">
            <v>Condutor maquinista fluvial</v>
          </cell>
          <cell r="C35">
            <v>0</v>
          </cell>
          <cell r="D35">
            <v>0</v>
          </cell>
        </row>
        <row r="36">
          <cell r="A36" t="str">
            <v>P9851</v>
          </cell>
          <cell r="B36" t="str">
            <v>Médico do trabalho</v>
          </cell>
          <cell r="C36" t="str">
            <v>mês</v>
          </cell>
          <cell r="D36">
            <v>0</v>
          </cell>
        </row>
        <row r="37">
          <cell r="A37" t="str">
            <v>P9852</v>
          </cell>
          <cell r="B37" t="str">
            <v>Blaster</v>
          </cell>
          <cell r="C37">
            <v>0</v>
          </cell>
          <cell r="D37">
            <v>0</v>
          </cell>
        </row>
        <row r="38">
          <cell r="A38" t="str">
            <v>P9853</v>
          </cell>
          <cell r="B38" t="str">
            <v>Pré-marcador</v>
          </cell>
          <cell r="C38">
            <v>0</v>
          </cell>
          <cell r="D38">
            <v>0</v>
          </cell>
        </row>
        <row r="39">
          <cell r="A39" t="str">
            <v>P9855</v>
          </cell>
          <cell r="B39" t="str">
            <v>Marinheiro de máquinas</v>
          </cell>
          <cell r="C39">
            <v>0</v>
          </cell>
          <cell r="D39">
            <v>0</v>
          </cell>
        </row>
        <row r="40">
          <cell r="A40" t="str">
            <v>P9857</v>
          </cell>
          <cell r="B40" t="str">
            <v>Marinheiro de convés</v>
          </cell>
          <cell r="C40">
            <v>0</v>
          </cell>
          <cell r="D40">
            <v>0</v>
          </cell>
        </row>
        <row r="41">
          <cell r="A41" t="str">
            <v>P9858</v>
          </cell>
          <cell r="B41" t="str">
            <v>Laboratorista</v>
          </cell>
          <cell r="C41">
            <v>0</v>
          </cell>
          <cell r="D41">
            <v>0</v>
          </cell>
        </row>
        <row r="42">
          <cell r="A42" t="str">
            <v>P9859</v>
          </cell>
          <cell r="B42" t="str">
            <v>Trabalhador de via</v>
          </cell>
          <cell r="C42">
            <v>0</v>
          </cell>
          <cell r="D42">
            <v>0</v>
          </cell>
        </row>
        <row r="43">
          <cell r="A43" t="str">
            <v>P9860</v>
          </cell>
          <cell r="B43" t="str">
            <v>Mergulhador</v>
          </cell>
          <cell r="C43">
            <v>0</v>
          </cell>
          <cell r="D43">
            <v>0</v>
          </cell>
        </row>
        <row r="44">
          <cell r="A44" t="str">
            <v>P9861</v>
          </cell>
          <cell r="B44" t="str">
            <v>Selecionador de material pétreo</v>
          </cell>
          <cell r="C44">
            <v>0</v>
          </cell>
          <cell r="D44">
            <v>0</v>
          </cell>
        </row>
        <row r="45">
          <cell r="A45" t="str">
            <v>P9864</v>
          </cell>
          <cell r="B45" t="str">
            <v>Engenheiro de segurança do trabalho</v>
          </cell>
          <cell r="C45" t="str">
            <v>mês</v>
          </cell>
          <cell r="D45">
            <v>0</v>
          </cell>
        </row>
        <row r="46">
          <cell r="A46" t="str">
            <v>P9865</v>
          </cell>
          <cell r="B46" t="str">
            <v>Técnico em enfermagem</v>
          </cell>
          <cell r="C46">
            <v>0</v>
          </cell>
          <cell r="D46">
            <v>0</v>
          </cell>
        </row>
        <row r="47">
          <cell r="A47" t="str">
            <v>P9866</v>
          </cell>
          <cell r="B47" t="str">
            <v>Motorista de caminhão</v>
          </cell>
          <cell r="C47">
            <v>0</v>
          </cell>
          <cell r="D47">
            <v>0</v>
          </cell>
        </row>
        <row r="48">
          <cell r="A48" t="str">
            <v>P9867</v>
          </cell>
          <cell r="B48" t="str">
            <v>Técnico especializado</v>
          </cell>
          <cell r="C48">
            <v>0</v>
          </cell>
          <cell r="D48">
            <v>0</v>
          </cell>
        </row>
        <row r="49">
          <cell r="A49" t="str">
            <v>P9869</v>
          </cell>
          <cell r="B49" t="str">
            <v>Encarregado de obras de artes especiais</v>
          </cell>
          <cell r="C49">
            <v>0</v>
          </cell>
          <cell r="D49">
            <v>0</v>
          </cell>
        </row>
        <row r="50">
          <cell r="A50" t="str">
            <v>P9870</v>
          </cell>
          <cell r="B50" t="str">
            <v>Motorista de veículo leve</v>
          </cell>
          <cell r="C50">
            <v>0</v>
          </cell>
          <cell r="D50">
            <v>0</v>
          </cell>
        </row>
        <row r="51">
          <cell r="A51" t="str">
            <v>P9871</v>
          </cell>
          <cell r="B51" t="str">
            <v>Motorista de veículo especial</v>
          </cell>
          <cell r="C51">
            <v>0</v>
          </cell>
          <cell r="D51">
            <v>0</v>
          </cell>
        </row>
        <row r="52">
          <cell r="A52" t="str">
            <v>P9875</v>
          </cell>
          <cell r="B52" t="str">
            <v>Encarregado de turma</v>
          </cell>
          <cell r="C52">
            <v>0</v>
          </cell>
          <cell r="D52">
            <v>0</v>
          </cell>
        </row>
        <row r="53">
          <cell r="A53" t="str">
            <v>P9876</v>
          </cell>
          <cell r="B53" t="str">
            <v>Técnico de segurança do trabalho</v>
          </cell>
          <cell r="C53" t="str">
            <v>mês</v>
          </cell>
          <cell r="D53">
            <v>0</v>
          </cell>
        </row>
        <row r="54">
          <cell r="A54" t="str">
            <v>P9878</v>
          </cell>
          <cell r="B54" t="str">
            <v>Secretária</v>
          </cell>
          <cell r="C54" t="str">
            <v>mês</v>
          </cell>
          <cell r="D54">
            <v>0</v>
          </cell>
        </row>
        <row r="55">
          <cell r="A55" t="str">
            <v>P9880</v>
          </cell>
          <cell r="B55" t="str">
            <v>Piloto fluvial</v>
          </cell>
          <cell r="C55">
            <v>0</v>
          </cell>
          <cell r="D55">
            <v>0</v>
          </cell>
        </row>
        <row r="56">
          <cell r="A56" t="str">
            <v>P9883</v>
          </cell>
          <cell r="B56" t="str">
            <v>Chefe do setor administrativo</v>
          </cell>
          <cell r="C56" t="str">
            <v>mês</v>
          </cell>
          <cell r="D56">
            <v>0</v>
          </cell>
        </row>
        <row r="57">
          <cell r="A57" t="str">
            <v>P9884</v>
          </cell>
          <cell r="B57" t="str">
            <v>Encarregado de terraplenagem</v>
          </cell>
          <cell r="C57" t="str">
            <v>mês</v>
          </cell>
          <cell r="D57">
            <v>0</v>
          </cell>
        </row>
        <row r="58">
          <cell r="A58" t="str">
            <v>P9885</v>
          </cell>
          <cell r="B58" t="str">
            <v>Frentista de túnel</v>
          </cell>
          <cell r="C58">
            <v>0</v>
          </cell>
          <cell r="D58">
            <v>0</v>
          </cell>
        </row>
        <row r="59">
          <cell r="A59" t="str">
            <v>P9891</v>
          </cell>
          <cell r="B59" t="str">
            <v>Engenheiro mecânico</v>
          </cell>
          <cell r="C59">
            <v>0</v>
          </cell>
          <cell r="D59">
            <v>0</v>
          </cell>
        </row>
        <row r="60">
          <cell r="A60" t="str">
            <v>P9892</v>
          </cell>
          <cell r="B60" t="str">
            <v>Auxiliar de blaster</v>
          </cell>
          <cell r="C60">
            <v>0</v>
          </cell>
          <cell r="D60">
            <v>0</v>
          </cell>
        </row>
        <row r="61">
          <cell r="A61" t="str">
            <v>P9893</v>
          </cell>
          <cell r="B61" t="str">
            <v>Encarregado de pavimentação</v>
          </cell>
          <cell r="C61">
            <v>0</v>
          </cell>
          <cell r="D61">
            <v>0</v>
          </cell>
        </row>
        <row r="62">
          <cell r="A62" t="str">
            <v>P9896</v>
          </cell>
          <cell r="B62" t="str">
            <v>Porteiro</v>
          </cell>
          <cell r="C62" t="str">
            <v>mês</v>
          </cell>
          <cell r="D62">
            <v>0</v>
          </cell>
        </row>
        <row r="63">
          <cell r="A63" t="str">
            <v>P9897</v>
          </cell>
          <cell r="B63" t="str">
            <v>Técnico de meio ambiente</v>
          </cell>
          <cell r="C63" t="str">
            <v>mês</v>
          </cell>
          <cell r="D63">
            <v>0</v>
          </cell>
        </row>
        <row r="64">
          <cell r="A64" t="str">
            <v>P9901</v>
          </cell>
          <cell r="B64" t="str">
            <v>Encarregado de superestrutura ferroviária</v>
          </cell>
          <cell r="C64">
            <v>0</v>
          </cell>
          <cell r="D64">
            <v>0</v>
          </cell>
        </row>
        <row r="65">
          <cell r="A65" t="str">
            <v>P9903</v>
          </cell>
          <cell r="B65" t="str">
            <v>Auxiliar técnico</v>
          </cell>
          <cell r="C65" t="str">
            <v>mês</v>
          </cell>
          <cell r="D65">
            <v>0</v>
          </cell>
        </row>
        <row r="66">
          <cell r="A66" t="str">
            <v>P9907</v>
          </cell>
          <cell r="B66" t="str">
            <v>Comandante de longo curso</v>
          </cell>
          <cell r="C66">
            <v>0</v>
          </cell>
          <cell r="D66">
            <v>0</v>
          </cell>
        </row>
        <row r="67">
          <cell r="A67" t="str">
            <v>P9908</v>
          </cell>
          <cell r="B67" t="str">
            <v>Imediato</v>
          </cell>
          <cell r="C67">
            <v>0</v>
          </cell>
          <cell r="D67">
            <v>0</v>
          </cell>
        </row>
        <row r="68">
          <cell r="A68" t="str">
            <v>P9909</v>
          </cell>
          <cell r="B68" t="str">
            <v>Oficial de náutica</v>
          </cell>
          <cell r="C68">
            <v>0</v>
          </cell>
          <cell r="D68">
            <v>0</v>
          </cell>
        </row>
        <row r="69">
          <cell r="A69" t="str">
            <v>P9910</v>
          </cell>
          <cell r="B69" t="str">
            <v>Oficial de máquinas</v>
          </cell>
          <cell r="C69">
            <v>0</v>
          </cell>
          <cell r="D69">
            <v>0</v>
          </cell>
        </row>
        <row r="70">
          <cell r="A70" t="str">
            <v>P9913</v>
          </cell>
          <cell r="B70" t="str">
            <v>Draguista</v>
          </cell>
          <cell r="C70">
            <v>0</v>
          </cell>
          <cell r="D70">
            <v>0</v>
          </cell>
        </row>
        <row r="71">
          <cell r="A71" t="str">
            <v>P9916</v>
          </cell>
          <cell r="B71" t="str">
            <v>Encarregado de conservação rodoviária</v>
          </cell>
          <cell r="C71">
            <v>0</v>
          </cell>
          <cell r="D71">
            <v>0</v>
          </cell>
        </row>
        <row r="72">
          <cell r="A72" t="str">
            <v>P9920</v>
          </cell>
          <cell r="B72" t="str">
            <v>Mestre fluvial</v>
          </cell>
          <cell r="C72">
            <v>0</v>
          </cell>
          <cell r="D72">
            <v>0</v>
          </cell>
        </row>
        <row r="73">
          <cell r="A73" t="str">
            <v>P9923</v>
          </cell>
          <cell r="B73" t="str">
            <v>Mergulhador com periculosidade</v>
          </cell>
          <cell r="C73">
            <v>0</v>
          </cell>
          <cell r="D73">
            <v>0</v>
          </cell>
        </row>
        <row r="74">
          <cell r="A74" t="str">
            <v>P9927</v>
          </cell>
          <cell r="B74" t="str">
            <v>Frentista de túnel com periculosidade</v>
          </cell>
          <cell r="C74">
            <v>0</v>
          </cell>
          <cell r="D74">
            <v>0</v>
          </cell>
        </row>
        <row r="75">
          <cell r="A75" t="str">
            <v>P9928</v>
          </cell>
          <cell r="B75" t="str">
            <v>Servente com periculosidade</v>
          </cell>
          <cell r="C75">
            <v>0</v>
          </cell>
          <cell r="D75">
            <v>0</v>
          </cell>
        </row>
        <row r="76">
          <cell r="A76" t="str">
            <v>P9929</v>
          </cell>
          <cell r="B76" t="str">
            <v>Bombeiro hidráulico com periculosidade</v>
          </cell>
          <cell r="C76">
            <v>0</v>
          </cell>
          <cell r="D76">
            <v>0</v>
          </cell>
        </row>
        <row r="77">
          <cell r="A77" t="str">
            <v>P9930</v>
          </cell>
          <cell r="B77" t="str">
            <v>Eletricista com periculosidade</v>
          </cell>
          <cell r="C77">
            <v>0</v>
          </cell>
          <cell r="D77">
            <v>0</v>
          </cell>
        </row>
        <row r="78">
          <cell r="A78" t="str">
            <v>P9932</v>
          </cell>
          <cell r="B78" t="str">
            <v>Operador de equipamento pesado com periculosidade</v>
          </cell>
          <cell r="C78">
            <v>0</v>
          </cell>
          <cell r="D78">
            <v>0</v>
          </cell>
        </row>
        <row r="79">
          <cell r="A79" t="str">
            <v>P9934</v>
          </cell>
          <cell r="B79" t="str">
            <v>Motorista de veículo especial com periculosidade</v>
          </cell>
          <cell r="C79">
            <v>0</v>
          </cell>
          <cell r="D79">
            <v>0</v>
          </cell>
        </row>
        <row r="80">
          <cell r="A80" t="str">
            <v>P9938</v>
          </cell>
          <cell r="B80" t="str">
            <v>Operador de equipamento leve com periculosidade</v>
          </cell>
          <cell r="C80">
            <v>0</v>
          </cell>
          <cell r="D80">
            <v>0</v>
          </cell>
        </row>
        <row r="81">
          <cell r="A81" t="str">
            <v>P9939</v>
          </cell>
          <cell r="B81" t="str">
            <v>Operador de equipamento leve com insalubridade</v>
          </cell>
          <cell r="C81">
            <v>0</v>
          </cell>
          <cell r="D81">
            <v>0</v>
          </cell>
        </row>
        <row r="82">
          <cell r="A82" t="str">
            <v>P9940</v>
          </cell>
          <cell r="B82" t="str">
            <v>Piloto fluvial com periculosidade</v>
          </cell>
          <cell r="C82">
            <v>0</v>
          </cell>
          <cell r="D82">
            <v>0</v>
          </cell>
        </row>
        <row r="83">
          <cell r="A83" t="str">
            <v>P9941</v>
          </cell>
          <cell r="B83" t="str">
            <v>Mestre fluvial com periculosidade</v>
          </cell>
          <cell r="C83">
            <v>0</v>
          </cell>
          <cell r="D83">
            <v>0</v>
          </cell>
        </row>
        <row r="84">
          <cell r="A84" t="str">
            <v>P9942</v>
          </cell>
          <cell r="B84" t="str">
            <v>Marinheiro de convés com periculosidade</v>
          </cell>
          <cell r="C84">
            <v>0</v>
          </cell>
          <cell r="D84">
            <v>0</v>
          </cell>
        </row>
        <row r="85">
          <cell r="A85" t="str">
            <v>P9943</v>
          </cell>
          <cell r="B85" t="str">
            <v>Técnico de batimetria com periculosidade</v>
          </cell>
          <cell r="C85">
            <v>0</v>
          </cell>
          <cell r="D85">
            <v>0</v>
          </cell>
        </row>
        <row r="86">
          <cell r="A86" t="str">
            <v>P9944</v>
          </cell>
          <cell r="B86" t="str">
            <v>Operador de equipamento especial com periculosidade</v>
          </cell>
          <cell r="C86">
            <v>0</v>
          </cell>
          <cell r="D86">
            <v>0</v>
          </cell>
        </row>
        <row r="87">
          <cell r="A87" t="str">
            <v>P9945</v>
          </cell>
          <cell r="B87" t="str">
            <v>Draguista com periculosidade</v>
          </cell>
          <cell r="C87">
            <v>0</v>
          </cell>
          <cell r="D87">
            <v>0</v>
          </cell>
        </row>
        <row r="88">
          <cell r="A88" t="str">
            <v>P9946</v>
          </cell>
          <cell r="B88" t="str">
            <v>Engenheiro auxiliar</v>
          </cell>
          <cell r="C88" t="str">
            <v>mês</v>
          </cell>
          <cell r="D88">
            <v>0</v>
          </cell>
        </row>
        <row r="89">
          <cell r="A89" t="str">
            <v>P9947</v>
          </cell>
          <cell r="B89" t="str">
            <v>Técnico florestal</v>
          </cell>
          <cell r="C89">
            <v>0</v>
          </cell>
          <cell r="D89">
            <v>0</v>
          </cell>
        </row>
        <row r="90">
          <cell r="A90" t="str">
            <v>P9948</v>
          </cell>
          <cell r="B90" t="str">
            <v>Motorista</v>
          </cell>
          <cell r="C90" t="str">
            <v>mês</v>
          </cell>
          <cell r="D90">
            <v>0</v>
          </cell>
        </row>
        <row r="91">
          <cell r="A91" t="str">
            <v>P9949</v>
          </cell>
          <cell r="B91" t="str">
            <v>Topógrafo</v>
          </cell>
          <cell r="C91" t="str">
            <v>mês</v>
          </cell>
          <cell r="D91">
            <v>0</v>
          </cell>
        </row>
        <row r="92">
          <cell r="A92" t="str">
            <v>P9950</v>
          </cell>
          <cell r="B92" t="str">
            <v>Auxiliar de topografia</v>
          </cell>
          <cell r="C92" t="str">
            <v>mês</v>
          </cell>
          <cell r="D92">
            <v>0</v>
          </cell>
        </row>
        <row r="93">
          <cell r="A93" t="str">
            <v>P9955</v>
          </cell>
          <cell r="B93" t="str">
            <v>Engenheiro chefe</v>
          </cell>
          <cell r="C93" t="str">
            <v>mês</v>
          </cell>
          <cell r="D93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.P."/>
      <sheetName val="APOIO"/>
      <sheetName val="P.P.U."/>
      <sheetName val="LDI 25,91%"/>
      <sheetName val="LDI 15,00%"/>
      <sheetName val="ENCARGO SOCIAL - 74,27"/>
      <sheetName val="ENCARGO SOCIAL - 116,99"/>
      <sheetName val="MÃO DE OBRA"/>
      <sheetName val="S.G"/>
    </sheetNames>
    <sheetDataSet>
      <sheetData sheetId="0">
        <row r="6">
          <cell r="A6" t="str">
            <v>GOVERNO DO ESTADO DE MATO GROSSO</v>
          </cell>
        </row>
        <row r="34">
          <cell r="A34" t="str">
            <v>ENGº CARLOS ALEXANDRE CARNEIRO</v>
          </cell>
        </row>
        <row r="35">
          <cell r="A35" t="str">
            <v>EMPRESA: Guizardi Jr. Const. e Incorp. LTDA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B1:R22"/>
  <sheetViews>
    <sheetView zoomScaleNormal="100" workbookViewId="0">
      <selection activeCell="C5" sqref="C5:G5"/>
    </sheetView>
  </sheetViews>
  <sheetFormatPr defaultRowHeight="15"/>
  <cols>
    <col min="2" max="2" width="14.5703125" customWidth="1"/>
    <col min="3" max="3" width="9.28515625" customWidth="1"/>
    <col min="4" max="4" width="12.5703125" customWidth="1"/>
    <col min="5" max="5" width="11" customWidth="1"/>
    <col min="6" max="6" width="10.7109375" customWidth="1"/>
    <col min="7" max="7" width="32.28515625" customWidth="1"/>
    <col min="8" max="9" width="17.28515625" customWidth="1"/>
    <col min="10" max="10" width="19.85546875" style="29" customWidth="1"/>
    <col min="11" max="11" width="14" bestFit="1" customWidth="1"/>
    <col min="255" max="255" width="18.5703125" customWidth="1"/>
    <col min="256" max="256" width="9.28515625" customWidth="1"/>
    <col min="257" max="257" width="12.5703125" customWidth="1"/>
    <col min="258" max="258" width="5.5703125" customWidth="1"/>
    <col min="259" max="259" width="10.7109375" customWidth="1"/>
    <col min="260" max="260" width="42.5703125" customWidth="1"/>
    <col min="261" max="261" width="12.28515625" customWidth="1"/>
    <col min="262" max="262" width="4" customWidth="1"/>
    <col min="263" max="263" width="10.7109375" customWidth="1"/>
    <col min="264" max="264" width="11.85546875" customWidth="1"/>
    <col min="265" max="265" width="4" customWidth="1"/>
    <col min="266" max="266" width="19.85546875" customWidth="1"/>
    <col min="267" max="267" width="14" bestFit="1" customWidth="1"/>
    <col min="511" max="511" width="18.5703125" customWidth="1"/>
    <col min="512" max="512" width="9.28515625" customWidth="1"/>
    <col min="513" max="513" width="12.5703125" customWidth="1"/>
    <col min="514" max="514" width="5.5703125" customWidth="1"/>
    <col min="515" max="515" width="10.7109375" customWidth="1"/>
    <col min="516" max="516" width="42.5703125" customWidth="1"/>
    <col min="517" max="517" width="12.28515625" customWidth="1"/>
    <col min="518" max="518" width="4" customWidth="1"/>
    <col min="519" max="519" width="10.7109375" customWidth="1"/>
    <col min="520" max="520" width="11.85546875" customWidth="1"/>
    <col min="521" max="521" width="4" customWidth="1"/>
    <col min="522" max="522" width="19.85546875" customWidth="1"/>
    <col min="523" max="523" width="14" bestFit="1" customWidth="1"/>
    <col min="767" max="767" width="18.5703125" customWidth="1"/>
    <col min="768" max="768" width="9.28515625" customWidth="1"/>
    <col min="769" max="769" width="12.5703125" customWidth="1"/>
    <col min="770" max="770" width="5.5703125" customWidth="1"/>
    <col min="771" max="771" width="10.7109375" customWidth="1"/>
    <col min="772" max="772" width="42.5703125" customWidth="1"/>
    <col min="773" max="773" width="12.28515625" customWidth="1"/>
    <col min="774" max="774" width="4" customWidth="1"/>
    <col min="775" max="775" width="10.7109375" customWidth="1"/>
    <col min="776" max="776" width="11.85546875" customWidth="1"/>
    <col min="777" max="777" width="4" customWidth="1"/>
    <col min="778" max="778" width="19.85546875" customWidth="1"/>
    <col min="779" max="779" width="14" bestFit="1" customWidth="1"/>
    <col min="1023" max="1023" width="18.5703125" customWidth="1"/>
    <col min="1024" max="1024" width="9.28515625" customWidth="1"/>
    <col min="1025" max="1025" width="12.5703125" customWidth="1"/>
    <col min="1026" max="1026" width="5.5703125" customWidth="1"/>
    <col min="1027" max="1027" width="10.7109375" customWidth="1"/>
    <col min="1028" max="1028" width="42.5703125" customWidth="1"/>
    <col min="1029" max="1029" width="12.28515625" customWidth="1"/>
    <col min="1030" max="1030" width="4" customWidth="1"/>
    <col min="1031" max="1031" width="10.7109375" customWidth="1"/>
    <col min="1032" max="1032" width="11.85546875" customWidth="1"/>
    <col min="1033" max="1033" width="4" customWidth="1"/>
    <col min="1034" max="1034" width="19.85546875" customWidth="1"/>
    <col min="1035" max="1035" width="14" bestFit="1" customWidth="1"/>
    <col min="1279" max="1279" width="18.5703125" customWidth="1"/>
    <col min="1280" max="1280" width="9.28515625" customWidth="1"/>
    <col min="1281" max="1281" width="12.5703125" customWidth="1"/>
    <col min="1282" max="1282" width="5.5703125" customWidth="1"/>
    <col min="1283" max="1283" width="10.7109375" customWidth="1"/>
    <col min="1284" max="1284" width="42.5703125" customWidth="1"/>
    <col min="1285" max="1285" width="12.28515625" customWidth="1"/>
    <col min="1286" max="1286" width="4" customWidth="1"/>
    <col min="1287" max="1287" width="10.7109375" customWidth="1"/>
    <col min="1288" max="1288" width="11.85546875" customWidth="1"/>
    <col min="1289" max="1289" width="4" customWidth="1"/>
    <col min="1290" max="1290" width="19.85546875" customWidth="1"/>
    <col min="1291" max="1291" width="14" bestFit="1" customWidth="1"/>
    <col min="1535" max="1535" width="18.5703125" customWidth="1"/>
    <col min="1536" max="1536" width="9.28515625" customWidth="1"/>
    <col min="1537" max="1537" width="12.5703125" customWidth="1"/>
    <col min="1538" max="1538" width="5.5703125" customWidth="1"/>
    <col min="1539" max="1539" width="10.7109375" customWidth="1"/>
    <col min="1540" max="1540" width="42.5703125" customWidth="1"/>
    <col min="1541" max="1541" width="12.28515625" customWidth="1"/>
    <col min="1542" max="1542" width="4" customWidth="1"/>
    <col min="1543" max="1543" width="10.7109375" customWidth="1"/>
    <col min="1544" max="1544" width="11.85546875" customWidth="1"/>
    <col min="1545" max="1545" width="4" customWidth="1"/>
    <col min="1546" max="1546" width="19.85546875" customWidth="1"/>
    <col min="1547" max="1547" width="14" bestFit="1" customWidth="1"/>
    <col min="1791" max="1791" width="18.5703125" customWidth="1"/>
    <col min="1792" max="1792" width="9.28515625" customWidth="1"/>
    <col min="1793" max="1793" width="12.5703125" customWidth="1"/>
    <col min="1794" max="1794" width="5.5703125" customWidth="1"/>
    <col min="1795" max="1795" width="10.7109375" customWidth="1"/>
    <col min="1796" max="1796" width="42.5703125" customWidth="1"/>
    <col min="1797" max="1797" width="12.28515625" customWidth="1"/>
    <col min="1798" max="1798" width="4" customWidth="1"/>
    <col min="1799" max="1799" width="10.7109375" customWidth="1"/>
    <col min="1800" max="1800" width="11.85546875" customWidth="1"/>
    <col min="1801" max="1801" width="4" customWidth="1"/>
    <col min="1802" max="1802" width="19.85546875" customWidth="1"/>
    <col min="1803" max="1803" width="14" bestFit="1" customWidth="1"/>
    <col min="2047" max="2047" width="18.5703125" customWidth="1"/>
    <col min="2048" max="2048" width="9.28515625" customWidth="1"/>
    <col min="2049" max="2049" width="12.5703125" customWidth="1"/>
    <col min="2050" max="2050" width="5.5703125" customWidth="1"/>
    <col min="2051" max="2051" width="10.7109375" customWidth="1"/>
    <col min="2052" max="2052" width="42.5703125" customWidth="1"/>
    <col min="2053" max="2053" width="12.28515625" customWidth="1"/>
    <col min="2054" max="2054" width="4" customWidth="1"/>
    <col min="2055" max="2055" width="10.7109375" customWidth="1"/>
    <col min="2056" max="2056" width="11.85546875" customWidth="1"/>
    <col min="2057" max="2057" width="4" customWidth="1"/>
    <col min="2058" max="2058" width="19.85546875" customWidth="1"/>
    <col min="2059" max="2059" width="14" bestFit="1" customWidth="1"/>
    <col min="2303" max="2303" width="18.5703125" customWidth="1"/>
    <col min="2304" max="2304" width="9.28515625" customWidth="1"/>
    <col min="2305" max="2305" width="12.5703125" customWidth="1"/>
    <col min="2306" max="2306" width="5.5703125" customWidth="1"/>
    <col min="2307" max="2307" width="10.7109375" customWidth="1"/>
    <col min="2308" max="2308" width="42.5703125" customWidth="1"/>
    <col min="2309" max="2309" width="12.28515625" customWidth="1"/>
    <col min="2310" max="2310" width="4" customWidth="1"/>
    <col min="2311" max="2311" width="10.7109375" customWidth="1"/>
    <col min="2312" max="2312" width="11.85546875" customWidth="1"/>
    <col min="2313" max="2313" width="4" customWidth="1"/>
    <col min="2314" max="2314" width="19.85546875" customWidth="1"/>
    <col min="2315" max="2315" width="14" bestFit="1" customWidth="1"/>
    <col min="2559" max="2559" width="18.5703125" customWidth="1"/>
    <col min="2560" max="2560" width="9.28515625" customWidth="1"/>
    <col min="2561" max="2561" width="12.5703125" customWidth="1"/>
    <col min="2562" max="2562" width="5.5703125" customWidth="1"/>
    <col min="2563" max="2563" width="10.7109375" customWidth="1"/>
    <col min="2564" max="2564" width="42.5703125" customWidth="1"/>
    <col min="2565" max="2565" width="12.28515625" customWidth="1"/>
    <col min="2566" max="2566" width="4" customWidth="1"/>
    <col min="2567" max="2567" width="10.7109375" customWidth="1"/>
    <col min="2568" max="2568" width="11.85546875" customWidth="1"/>
    <col min="2569" max="2569" width="4" customWidth="1"/>
    <col min="2570" max="2570" width="19.85546875" customWidth="1"/>
    <col min="2571" max="2571" width="14" bestFit="1" customWidth="1"/>
    <col min="2815" max="2815" width="18.5703125" customWidth="1"/>
    <col min="2816" max="2816" width="9.28515625" customWidth="1"/>
    <col min="2817" max="2817" width="12.5703125" customWidth="1"/>
    <col min="2818" max="2818" width="5.5703125" customWidth="1"/>
    <col min="2819" max="2819" width="10.7109375" customWidth="1"/>
    <col min="2820" max="2820" width="42.5703125" customWidth="1"/>
    <col min="2821" max="2821" width="12.28515625" customWidth="1"/>
    <col min="2822" max="2822" width="4" customWidth="1"/>
    <col min="2823" max="2823" width="10.7109375" customWidth="1"/>
    <col min="2824" max="2824" width="11.85546875" customWidth="1"/>
    <col min="2825" max="2825" width="4" customWidth="1"/>
    <col min="2826" max="2826" width="19.85546875" customWidth="1"/>
    <col min="2827" max="2827" width="14" bestFit="1" customWidth="1"/>
    <col min="3071" max="3071" width="18.5703125" customWidth="1"/>
    <col min="3072" max="3072" width="9.28515625" customWidth="1"/>
    <col min="3073" max="3073" width="12.5703125" customWidth="1"/>
    <col min="3074" max="3074" width="5.5703125" customWidth="1"/>
    <col min="3075" max="3075" width="10.7109375" customWidth="1"/>
    <col min="3076" max="3076" width="42.5703125" customWidth="1"/>
    <col min="3077" max="3077" width="12.28515625" customWidth="1"/>
    <col min="3078" max="3078" width="4" customWidth="1"/>
    <col min="3079" max="3079" width="10.7109375" customWidth="1"/>
    <col min="3080" max="3080" width="11.85546875" customWidth="1"/>
    <col min="3081" max="3081" width="4" customWidth="1"/>
    <col min="3082" max="3082" width="19.85546875" customWidth="1"/>
    <col min="3083" max="3083" width="14" bestFit="1" customWidth="1"/>
    <col min="3327" max="3327" width="18.5703125" customWidth="1"/>
    <col min="3328" max="3328" width="9.28515625" customWidth="1"/>
    <col min="3329" max="3329" width="12.5703125" customWidth="1"/>
    <col min="3330" max="3330" width="5.5703125" customWidth="1"/>
    <col min="3331" max="3331" width="10.7109375" customWidth="1"/>
    <col min="3332" max="3332" width="42.5703125" customWidth="1"/>
    <col min="3333" max="3333" width="12.28515625" customWidth="1"/>
    <col min="3334" max="3334" width="4" customWidth="1"/>
    <col min="3335" max="3335" width="10.7109375" customWidth="1"/>
    <col min="3336" max="3336" width="11.85546875" customWidth="1"/>
    <col min="3337" max="3337" width="4" customWidth="1"/>
    <col min="3338" max="3338" width="19.85546875" customWidth="1"/>
    <col min="3339" max="3339" width="14" bestFit="1" customWidth="1"/>
    <col min="3583" max="3583" width="18.5703125" customWidth="1"/>
    <col min="3584" max="3584" width="9.28515625" customWidth="1"/>
    <col min="3585" max="3585" width="12.5703125" customWidth="1"/>
    <col min="3586" max="3586" width="5.5703125" customWidth="1"/>
    <col min="3587" max="3587" width="10.7109375" customWidth="1"/>
    <col min="3588" max="3588" width="42.5703125" customWidth="1"/>
    <col min="3589" max="3589" width="12.28515625" customWidth="1"/>
    <col min="3590" max="3590" width="4" customWidth="1"/>
    <col min="3591" max="3591" width="10.7109375" customWidth="1"/>
    <col min="3592" max="3592" width="11.85546875" customWidth="1"/>
    <col min="3593" max="3593" width="4" customWidth="1"/>
    <col min="3594" max="3594" width="19.85546875" customWidth="1"/>
    <col min="3595" max="3595" width="14" bestFit="1" customWidth="1"/>
    <col min="3839" max="3839" width="18.5703125" customWidth="1"/>
    <col min="3840" max="3840" width="9.28515625" customWidth="1"/>
    <col min="3841" max="3841" width="12.5703125" customWidth="1"/>
    <col min="3842" max="3842" width="5.5703125" customWidth="1"/>
    <col min="3843" max="3843" width="10.7109375" customWidth="1"/>
    <col min="3844" max="3844" width="42.5703125" customWidth="1"/>
    <col min="3845" max="3845" width="12.28515625" customWidth="1"/>
    <col min="3846" max="3846" width="4" customWidth="1"/>
    <col min="3847" max="3847" width="10.7109375" customWidth="1"/>
    <col min="3848" max="3848" width="11.85546875" customWidth="1"/>
    <col min="3849" max="3849" width="4" customWidth="1"/>
    <col min="3850" max="3850" width="19.85546875" customWidth="1"/>
    <col min="3851" max="3851" width="14" bestFit="1" customWidth="1"/>
    <col min="4095" max="4095" width="18.5703125" customWidth="1"/>
    <col min="4096" max="4096" width="9.28515625" customWidth="1"/>
    <col min="4097" max="4097" width="12.5703125" customWidth="1"/>
    <col min="4098" max="4098" width="5.5703125" customWidth="1"/>
    <col min="4099" max="4099" width="10.7109375" customWidth="1"/>
    <col min="4100" max="4100" width="42.5703125" customWidth="1"/>
    <col min="4101" max="4101" width="12.28515625" customWidth="1"/>
    <col min="4102" max="4102" width="4" customWidth="1"/>
    <col min="4103" max="4103" width="10.7109375" customWidth="1"/>
    <col min="4104" max="4104" width="11.85546875" customWidth="1"/>
    <col min="4105" max="4105" width="4" customWidth="1"/>
    <col min="4106" max="4106" width="19.85546875" customWidth="1"/>
    <col min="4107" max="4107" width="14" bestFit="1" customWidth="1"/>
    <col min="4351" max="4351" width="18.5703125" customWidth="1"/>
    <col min="4352" max="4352" width="9.28515625" customWidth="1"/>
    <col min="4353" max="4353" width="12.5703125" customWidth="1"/>
    <col min="4354" max="4354" width="5.5703125" customWidth="1"/>
    <col min="4355" max="4355" width="10.7109375" customWidth="1"/>
    <col min="4356" max="4356" width="42.5703125" customWidth="1"/>
    <col min="4357" max="4357" width="12.28515625" customWidth="1"/>
    <col min="4358" max="4358" width="4" customWidth="1"/>
    <col min="4359" max="4359" width="10.7109375" customWidth="1"/>
    <col min="4360" max="4360" width="11.85546875" customWidth="1"/>
    <col min="4361" max="4361" width="4" customWidth="1"/>
    <col min="4362" max="4362" width="19.85546875" customWidth="1"/>
    <col min="4363" max="4363" width="14" bestFit="1" customWidth="1"/>
    <col min="4607" max="4607" width="18.5703125" customWidth="1"/>
    <col min="4608" max="4608" width="9.28515625" customWidth="1"/>
    <col min="4609" max="4609" width="12.5703125" customWidth="1"/>
    <col min="4610" max="4610" width="5.5703125" customWidth="1"/>
    <col min="4611" max="4611" width="10.7109375" customWidth="1"/>
    <col min="4612" max="4612" width="42.5703125" customWidth="1"/>
    <col min="4613" max="4613" width="12.28515625" customWidth="1"/>
    <col min="4614" max="4614" width="4" customWidth="1"/>
    <col min="4615" max="4615" width="10.7109375" customWidth="1"/>
    <col min="4616" max="4616" width="11.85546875" customWidth="1"/>
    <col min="4617" max="4617" width="4" customWidth="1"/>
    <col min="4618" max="4618" width="19.85546875" customWidth="1"/>
    <col min="4619" max="4619" width="14" bestFit="1" customWidth="1"/>
    <col min="4863" max="4863" width="18.5703125" customWidth="1"/>
    <col min="4864" max="4864" width="9.28515625" customWidth="1"/>
    <col min="4865" max="4865" width="12.5703125" customWidth="1"/>
    <col min="4866" max="4866" width="5.5703125" customWidth="1"/>
    <col min="4867" max="4867" width="10.7109375" customWidth="1"/>
    <col min="4868" max="4868" width="42.5703125" customWidth="1"/>
    <col min="4869" max="4869" width="12.28515625" customWidth="1"/>
    <col min="4870" max="4870" width="4" customWidth="1"/>
    <col min="4871" max="4871" width="10.7109375" customWidth="1"/>
    <col min="4872" max="4872" width="11.85546875" customWidth="1"/>
    <col min="4873" max="4873" width="4" customWidth="1"/>
    <col min="4874" max="4874" width="19.85546875" customWidth="1"/>
    <col min="4875" max="4875" width="14" bestFit="1" customWidth="1"/>
    <col min="5119" max="5119" width="18.5703125" customWidth="1"/>
    <col min="5120" max="5120" width="9.28515625" customWidth="1"/>
    <col min="5121" max="5121" width="12.5703125" customWidth="1"/>
    <col min="5122" max="5122" width="5.5703125" customWidth="1"/>
    <col min="5123" max="5123" width="10.7109375" customWidth="1"/>
    <col min="5124" max="5124" width="42.5703125" customWidth="1"/>
    <col min="5125" max="5125" width="12.28515625" customWidth="1"/>
    <col min="5126" max="5126" width="4" customWidth="1"/>
    <col min="5127" max="5127" width="10.7109375" customWidth="1"/>
    <col min="5128" max="5128" width="11.85546875" customWidth="1"/>
    <col min="5129" max="5129" width="4" customWidth="1"/>
    <col min="5130" max="5130" width="19.85546875" customWidth="1"/>
    <col min="5131" max="5131" width="14" bestFit="1" customWidth="1"/>
    <col min="5375" max="5375" width="18.5703125" customWidth="1"/>
    <col min="5376" max="5376" width="9.28515625" customWidth="1"/>
    <col min="5377" max="5377" width="12.5703125" customWidth="1"/>
    <col min="5378" max="5378" width="5.5703125" customWidth="1"/>
    <col min="5379" max="5379" width="10.7109375" customWidth="1"/>
    <col min="5380" max="5380" width="42.5703125" customWidth="1"/>
    <col min="5381" max="5381" width="12.28515625" customWidth="1"/>
    <col min="5382" max="5382" width="4" customWidth="1"/>
    <col min="5383" max="5383" width="10.7109375" customWidth="1"/>
    <col min="5384" max="5384" width="11.85546875" customWidth="1"/>
    <col min="5385" max="5385" width="4" customWidth="1"/>
    <col min="5386" max="5386" width="19.85546875" customWidth="1"/>
    <col min="5387" max="5387" width="14" bestFit="1" customWidth="1"/>
    <col min="5631" max="5631" width="18.5703125" customWidth="1"/>
    <col min="5632" max="5632" width="9.28515625" customWidth="1"/>
    <col min="5633" max="5633" width="12.5703125" customWidth="1"/>
    <col min="5634" max="5634" width="5.5703125" customWidth="1"/>
    <col min="5635" max="5635" width="10.7109375" customWidth="1"/>
    <col min="5636" max="5636" width="42.5703125" customWidth="1"/>
    <col min="5637" max="5637" width="12.28515625" customWidth="1"/>
    <col min="5638" max="5638" width="4" customWidth="1"/>
    <col min="5639" max="5639" width="10.7109375" customWidth="1"/>
    <col min="5640" max="5640" width="11.85546875" customWidth="1"/>
    <col min="5641" max="5641" width="4" customWidth="1"/>
    <col min="5642" max="5642" width="19.85546875" customWidth="1"/>
    <col min="5643" max="5643" width="14" bestFit="1" customWidth="1"/>
    <col min="5887" max="5887" width="18.5703125" customWidth="1"/>
    <col min="5888" max="5888" width="9.28515625" customWidth="1"/>
    <col min="5889" max="5889" width="12.5703125" customWidth="1"/>
    <col min="5890" max="5890" width="5.5703125" customWidth="1"/>
    <col min="5891" max="5891" width="10.7109375" customWidth="1"/>
    <col min="5892" max="5892" width="42.5703125" customWidth="1"/>
    <col min="5893" max="5893" width="12.28515625" customWidth="1"/>
    <col min="5894" max="5894" width="4" customWidth="1"/>
    <col min="5895" max="5895" width="10.7109375" customWidth="1"/>
    <col min="5896" max="5896" width="11.85546875" customWidth="1"/>
    <col min="5897" max="5897" width="4" customWidth="1"/>
    <col min="5898" max="5898" width="19.85546875" customWidth="1"/>
    <col min="5899" max="5899" width="14" bestFit="1" customWidth="1"/>
    <col min="6143" max="6143" width="18.5703125" customWidth="1"/>
    <col min="6144" max="6144" width="9.28515625" customWidth="1"/>
    <col min="6145" max="6145" width="12.5703125" customWidth="1"/>
    <col min="6146" max="6146" width="5.5703125" customWidth="1"/>
    <col min="6147" max="6147" width="10.7109375" customWidth="1"/>
    <col min="6148" max="6148" width="42.5703125" customWidth="1"/>
    <col min="6149" max="6149" width="12.28515625" customWidth="1"/>
    <col min="6150" max="6150" width="4" customWidth="1"/>
    <col min="6151" max="6151" width="10.7109375" customWidth="1"/>
    <col min="6152" max="6152" width="11.85546875" customWidth="1"/>
    <col min="6153" max="6153" width="4" customWidth="1"/>
    <col min="6154" max="6154" width="19.85546875" customWidth="1"/>
    <col min="6155" max="6155" width="14" bestFit="1" customWidth="1"/>
    <col min="6399" max="6399" width="18.5703125" customWidth="1"/>
    <col min="6400" max="6400" width="9.28515625" customWidth="1"/>
    <col min="6401" max="6401" width="12.5703125" customWidth="1"/>
    <col min="6402" max="6402" width="5.5703125" customWidth="1"/>
    <col min="6403" max="6403" width="10.7109375" customWidth="1"/>
    <col min="6404" max="6404" width="42.5703125" customWidth="1"/>
    <col min="6405" max="6405" width="12.28515625" customWidth="1"/>
    <col min="6406" max="6406" width="4" customWidth="1"/>
    <col min="6407" max="6407" width="10.7109375" customWidth="1"/>
    <col min="6408" max="6408" width="11.85546875" customWidth="1"/>
    <col min="6409" max="6409" width="4" customWidth="1"/>
    <col min="6410" max="6410" width="19.85546875" customWidth="1"/>
    <col min="6411" max="6411" width="14" bestFit="1" customWidth="1"/>
    <col min="6655" max="6655" width="18.5703125" customWidth="1"/>
    <col min="6656" max="6656" width="9.28515625" customWidth="1"/>
    <col min="6657" max="6657" width="12.5703125" customWidth="1"/>
    <col min="6658" max="6658" width="5.5703125" customWidth="1"/>
    <col min="6659" max="6659" width="10.7109375" customWidth="1"/>
    <col min="6660" max="6660" width="42.5703125" customWidth="1"/>
    <col min="6661" max="6661" width="12.28515625" customWidth="1"/>
    <col min="6662" max="6662" width="4" customWidth="1"/>
    <col min="6663" max="6663" width="10.7109375" customWidth="1"/>
    <col min="6664" max="6664" width="11.85546875" customWidth="1"/>
    <col min="6665" max="6665" width="4" customWidth="1"/>
    <col min="6666" max="6666" width="19.85546875" customWidth="1"/>
    <col min="6667" max="6667" width="14" bestFit="1" customWidth="1"/>
    <col min="6911" max="6911" width="18.5703125" customWidth="1"/>
    <col min="6912" max="6912" width="9.28515625" customWidth="1"/>
    <col min="6913" max="6913" width="12.5703125" customWidth="1"/>
    <col min="6914" max="6914" width="5.5703125" customWidth="1"/>
    <col min="6915" max="6915" width="10.7109375" customWidth="1"/>
    <col min="6916" max="6916" width="42.5703125" customWidth="1"/>
    <col min="6917" max="6917" width="12.28515625" customWidth="1"/>
    <col min="6918" max="6918" width="4" customWidth="1"/>
    <col min="6919" max="6919" width="10.7109375" customWidth="1"/>
    <col min="6920" max="6920" width="11.85546875" customWidth="1"/>
    <col min="6921" max="6921" width="4" customWidth="1"/>
    <col min="6922" max="6922" width="19.85546875" customWidth="1"/>
    <col min="6923" max="6923" width="14" bestFit="1" customWidth="1"/>
    <col min="7167" max="7167" width="18.5703125" customWidth="1"/>
    <col min="7168" max="7168" width="9.28515625" customWidth="1"/>
    <col min="7169" max="7169" width="12.5703125" customWidth="1"/>
    <col min="7170" max="7170" width="5.5703125" customWidth="1"/>
    <col min="7171" max="7171" width="10.7109375" customWidth="1"/>
    <col min="7172" max="7172" width="42.5703125" customWidth="1"/>
    <col min="7173" max="7173" width="12.28515625" customWidth="1"/>
    <col min="7174" max="7174" width="4" customWidth="1"/>
    <col min="7175" max="7175" width="10.7109375" customWidth="1"/>
    <col min="7176" max="7176" width="11.85546875" customWidth="1"/>
    <col min="7177" max="7177" width="4" customWidth="1"/>
    <col min="7178" max="7178" width="19.85546875" customWidth="1"/>
    <col min="7179" max="7179" width="14" bestFit="1" customWidth="1"/>
    <col min="7423" max="7423" width="18.5703125" customWidth="1"/>
    <col min="7424" max="7424" width="9.28515625" customWidth="1"/>
    <col min="7425" max="7425" width="12.5703125" customWidth="1"/>
    <col min="7426" max="7426" width="5.5703125" customWidth="1"/>
    <col min="7427" max="7427" width="10.7109375" customWidth="1"/>
    <col min="7428" max="7428" width="42.5703125" customWidth="1"/>
    <col min="7429" max="7429" width="12.28515625" customWidth="1"/>
    <col min="7430" max="7430" width="4" customWidth="1"/>
    <col min="7431" max="7431" width="10.7109375" customWidth="1"/>
    <col min="7432" max="7432" width="11.85546875" customWidth="1"/>
    <col min="7433" max="7433" width="4" customWidth="1"/>
    <col min="7434" max="7434" width="19.85546875" customWidth="1"/>
    <col min="7435" max="7435" width="14" bestFit="1" customWidth="1"/>
    <col min="7679" max="7679" width="18.5703125" customWidth="1"/>
    <col min="7680" max="7680" width="9.28515625" customWidth="1"/>
    <col min="7681" max="7681" width="12.5703125" customWidth="1"/>
    <col min="7682" max="7682" width="5.5703125" customWidth="1"/>
    <col min="7683" max="7683" width="10.7109375" customWidth="1"/>
    <col min="7684" max="7684" width="42.5703125" customWidth="1"/>
    <col min="7685" max="7685" width="12.28515625" customWidth="1"/>
    <col min="7686" max="7686" width="4" customWidth="1"/>
    <col min="7687" max="7687" width="10.7109375" customWidth="1"/>
    <col min="7688" max="7688" width="11.85546875" customWidth="1"/>
    <col min="7689" max="7689" width="4" customWidth="1"/>
    <col min="7690" max="7690" width="19.85546875" customWidth="1"/>
    <col min="7691" max="7691" width="14" bestFit="1" customWidth="1"/>
    <col min="7935" max="7935" width="18.5703125" customWidth="1"/>
    <col min="7936" max="7936" width="9.28515625" customWidth="1"/>
    <col min="7937" max="7937" width="12.5703125" customWidth="1"/>
    <col min="7938" max="7938" width="5.5703125" customWidth="1"/>
    <col min="7939" max="7939" width="10.7109375" customWidth="1"/>
    <col min="7940" max="7940" width="42.5703125" customWidth="1"/>
    <col min="7941" max="7941" width="12.28515625" customWidth="1"/>
    <col min="7942" max="7942" width="4" customWidth="1"/>
    <col min="7943" max="7943" width="10.7109375" customWidth="1"/>
    <col min="7944" max="7944" width="11.85546875" customWidth="1"/>
    <col min="7945" max="7945" width="4" customWidth="1"/>
    <col min="7946" max="7946" width="19.85546875" customWidth="1"/>
    <col min="7947" max="7947" width="14" bestFit="1" customWidth="1"/>
    <col min="8191" max="8191" width="18.5703125" customWidth="1"/>
    <col min="8192" max="8192" width="9.28515625" customWidth="1"/>
    <col min="8193" max="8193" width="12.5703125" customWidth="1"/>
    <col min="8194" max="8194" width="5.5703125" customWidth="1"/>
    <col min="8195" max="8195" width="10.7109375" customWidth="1"/>
    <col min="8196" max="8196" width="42.5703125" customWidth="1"/>
    <col min="8197" max="8197" width="12.28515625" customWidth="1"/>
    <col min="8198" max="8198" width="4" customWidth="1"/>
    <col min="8199" max="8199" width="10.7109375" customWidth="1"/>
    <col min="8200" max="8200" width="11.85546875" customWidth="1"/>
    <col min="8201" max="8201" width="4" customWidth="1"/>
    <col min="8202" max="8202" width="19.85546875" customWidth="1"/>
    <col min="8203" max="8203" width="14" bestFit="1" customWidth="1"/>
    <col min="8447" max="8447" width="18.5703125" customWidth="1"/>
    <col min="8448" max="8448" width="9.28515625" customWidth="1"/>
    <col min="8449" max="8449" width="12.5703125" customWidth="1"/>
    <col min="8450" max="8450" width="5.5703125" customWidth="1"/>
    <col min="8451" max="8451" width="10.7109375" customWidth="1"/>
    <col min="8452" max="8452" width="42.5703125" customWidth="1"/>
    <col min="8453" max="8453" width="12.28515625" customWidth="1"/>
    <col min="8454" max="8454" width="4" customWidth="1"/>
    <col min="8455" max="8455" width="10.7109375" customWidth="1"/>
    <col min="8456" max="8456" width="11.85546875" customWidth="1"/>
    <col min="8457" max="8457" width="4" customWidth="1"/>
    <col min="8458" max="8458" width="19.85546875" customWidth="1"/>
    <col min="8459" max="8459" width="14" bestFit="1" customWidth="1"/>
    <col min="8703" max="8703" width="18.5703125" customWidth="1"/>
    <col min="8704" max="8704" width="9.28515625" customWidth="1"/>
    <col min="8705" max="8705" width="12.5703125" customWidth="1"/>
    <col min="8706" max="8706" width="5.5703125" customWidth="1"/>
    <col min="8707" max="8707" width="10.7109375" customWidth="1"/>
    <col min="8708" max="8708" width="42.5703125" customWidth="1"/>
    <col min="8709" max="8709" width="12.28515625" customWidth="1"/>
    <col min="8710" max="8710" width="4" customWidth="1"/>
    <col min="8711" max="8711" width="10.7109375" customWidth="1"/>
    <col min="8712" max="8712" width="11.85546875" customWidth="1"/>
    <col min="8713" max="8713" width="4" customWidth="1"/>
    <col min="8714" max="8714" width="19.85546875" customWidth="1"/>
    <col min="8715" max="8715" width="14" bestFit="1" customWidth="1"/>
    <col min="8959" max="8959" width="18.5703125" customWidth="1"/>
    <col min="8960" max="8960" width="9.28515625" customWidth="1"/>
    <col min="8961" max="8961" width="12.5703125" customWidth="1"/>
    <col min="8962" max="8962" width="5.5703125" customWidth="1"/>
    <col min="8963" max="8963" width="10.7109375" customWidth="1"/>
    <col min="8964" max="8964" width="42.5703125" customWidth="1"/>
    <col min="8965" max="8965" width="12.28515625" customWidth="1"/>
    <col min="8966" max="8966" width="4" customWidth="1"/>
    <col min="8967" max="8967" width="10.7109375" customWidth="1"/>
    <col min="8968" max="8968" width="11.85546875" customWidth="1"/>
    <col min="8969" max="8969" width="4" customWidth="1"/>
    <col min="8970" max="8970" width="19.85546875" customWidth="1"/>
    <col min="8971" max="8971" width="14" bestFit="1" customWidth="1"/>
    <col min="9215" max="9215" width="18.5703125" customWidth="1"/>
    <col min="9216" max="9216" width="9.28515625" customWidth="1"/>
    <col min="9217" max="9217" width="12.5703125" customWidth="1"/>
    <col min="9218" max="9218" width="5.5703125" customWidth="1"/>
    <col min="9219" max="9219" width="10.7109375" customWidth="1"/>
    <col min="9220" max="9220" width="42.5703125" customWidth="1"/>
    <col min="9221" max="9221" width="12.28515625" customWidth="1"/>
    <col min="9222" max="9222" width="4" customWidth="1"/>
    <col min="9223" max="9223" width="10.7109375" customWidth="1"/>
    <col min="9224" max="9224" width="11.85546875" customWidth="1"/>
    <col min="9225" max="9225" width="4" customWidth="1"/>
    <col min="9226" max="9226" width="19.85546875" customWidth="1"/>
    <col min="9227" max="9227" width="14" bestFit="1" customWidth="1"/>
    <col min="9471" max="9471" width="18.5703125" customWidth="1"/>
    <col min="9472" max="9472" width="9.28515625" customWidth="1"/>
    <col min="9473" max="9473" width="12.5703125" customWidth="1"/>
    <col min="9474" max="9474" width="5.5703125" customWidth="1"/>
    <col min="9475" max="9475" width="10.7109375" customWidth="1"/>
    <col min="9476" max="9476" width="42.5703125" customWidth="1"/>
    <col min="9477" max="9477" width="12.28515625" customWidth="1"/>
    <col min="9478" max="9478" width="4" customWidth="1"/>
    <col min="9479" max="9479" width="10.7109375" customWidth="1"/>
    <col min="9480" max="9480" width="11.85546875" customWidth="1"/>
    <col min="9481" max="9481" width="4" customWidth="1"/>
    <col min="9482" max="9482" width="19.85546875" customWidth="1"/>
    <col min="9483" max="9483" width="14" bestFit="1" customWidth="1"/>
    <col min="9727" max="9727" width="18.5703125" customWidth="1"/>
    <col min="9728" max="9728" width="9.28515625" customWidth="1"/>
    <col min="9729" max="9729" width="12.5703125" customWidth="1"/>
    <col min="9730" max="9730" width="5.5703125" customWidth="1"/>
    <col min="9731" max="9731" width="10.7109375" customWidth="1"/>
    <col min="9732" max="9732" width="42.5703125" customWidth="1"/>
    <col min="9733" max="9733" width="12.28515625" customWidth="1"/>
    <col min="9734" max="9734" width="4" customWidth="1"/>
    <col min="9735" max="9735" width="10.7109375" customWidth="1"/>
    <col min="9736" max="9736" width="11.85546875" customWidth="1"/>
    <col min="9737" max="9737" width="4" customWidth="1"/>
    <col min="9738" max="9738" width="19.85546875" customWidth="1"/>
    <col min="9739" max="9739" width="14" bestFit="1" customWidth="1"/>
    <col min="9983" max="9983" width="18.5703125" customWidth="1"/>
    <col min="9984" max="9984" width="9.28515625" customWidth="1"/>
    <col min="9985" max="9985" width="12.5703125" customWidth="1"/>
    <col min="9986" max="9986" width="5.5703125" customWidth="1"/>
    <col min="9987" max="9987" width="10.7109375" customWidth="1"/>
    <col min="9988" max="9988" width="42.5703125" customWidth="1"/>
    <col min="9989" max="9989" width="12.28515625" customWidth="1"/>
    <col min="9990" max="9990" width="4" customWidth="1"/>
    <col min="9991" max="9991" width="10.7109375" customWidth="1"/>
    <col min="9992" max="9992" width="11.85546875" customWidth="1"/>
    <col min="9993" max="9993" width="4" customWidth="1"/>
    <col min="9994" max="9994" width="19.85546875" customWidth="1"/>
    <col min="9995" max="9995" width="14" bestFit="1" customWidth="1"/>
    <col min="10239" max="10239" width="18.5703125" customWidth="1"/>
    <col min="10240" max="10240" width="9.28515625" customWidth="1"/>
    <col min="10241" max="10241" width="12.5703125" customWidth="1"/>
    <col min="10242" max="10242" width="5.5703125" customWidth="1"/>
    <col min="10243" max="10243" width="10.7109375" customWidth="1"/>
    <col min="10244" max="10244" width="42.5703125" customWidth="1"/>
    <col min="10245" max="10245" width="12.28515625" customWidth="1"/>
    <col min="10246" max="10246" width="4" customWidth="1"/>
    <col min="10247" max="10247" width="10.7109375" customWidth="1"/>
    <col min="10248" max="10248" width="11.85546875" customWidth="1"/>
    <col min="10249" max="10249" width="4" customWidth="1"/>
    <col min="10250" max="10250" width="19.85546875" customWidth="1"/>
    <col min="10251" max="10251" width="14" bestFit="1" customWidth="1"/>
    <col min="10495" max="10495" width="18.5703125" customWidth="1"/>
    <col min="10496" max="10496" width="9.28515625" customWidth="1"/>
    <col min="10497" max="10497" width="12.5703125" customWidth="1"/>
    <col min="10498" max="10498" width="5.5703125" customWidth="1"/>
    <col min="10499" max="10499" width="10.7109375" customWidth="1"/>
    <col min="10500" max="10500" width="42.5703125" customWidth="1"/>
    <col min="10501" max="10501" width="12.28515625" customWidth="1"/>
    <col min="10502" max="10502" width="4" customWidth="1"/>
    <col min="10503" max="10503" width="10.7109375" customWidth="1"/>
    <col min="10504" max="10504" width="11.85546875" customWidth="1"/>
    <col min="10505" max="10505" width="4" customWidth="1"/>
    <col min="10506" max="10506" width="19.85546875" customWidth="1"/>
    <col min="10507" max="10507" width="14" bestFit="1" customWidth="1"/>
    <col min="10751" max="10751" width="18.5703125" customWidth="1"/>
    <col min="10752" max="10752" width="9.28515625" customWidth="1"/>
    <col min="10753" max="10753" width="12.5703125" customWidth="1"/>
    <col min="10754" max="10754" width="5.5703125" customWidth="1"/>
    <col min="10755" max="10755" width="10.7109375" customWidth="1"/>
    <col min="10756" max="10756" width="42.5703125" customWidth="1"/>
    <col min="10757" max="10757" width="12.28515625" customWidth="1"/>
    <col min="10758" max="10758" width="4" customWidth="1"/>
    <col min="10759" max="10759" width="10.7109375" customWidth="1"/>
    <col min="10760" max="10760" width="11.85546875" customWidth="1"/>
    <col min="10761" max="10761" width="4" customWidth="1"/>
    <col min="10762" max="10762" width="19.85546875" customWidth="1"/>
    <col min="10763" max="10763" width="14" bestFit="1" customWidth="1"/>
    <col min="11007" max="11007" width="18.5703125" customWidth="1"/>
    <col min="11008" max="11008" width="9.28515625" customWidth="1"/>
    <col min="11009" max="11009" width="12.5703125" customWidth="1"/>
    <col min="11010" max="11010" width="5.5703125" customWidth="1"/>
    <col min="11011" max="11011" width="10.7109375" customWidth="1"/>
    <col min="11012" max="11012" width="42.5703125" customWidth="1"/>
    <col min="11013" max="11013" width="12.28515625" customWidth="1"/>
    <col min="11014" max="11014" width="4" customWidth="1"/>
    <col min="11015" max="11015" width="10.7109375" customWidth="1"/>
    <col min="11016" max="11016" width="11.85546875" customWidth="1"/>
    <col min="11017" max="11017" width="4" customWidth="1"/>
    <col min="11018" max="11018" width="19.85546875" customWidth="1"/>
    <col min="11019" max="11019" width="14" bestFit="1" customWidth="1"/>
    <col min="11263" max="11263" width="18.5703125" customWidth="1"/>
    <col min="11264" max="11264" width="9.28515625" customWidth="1"/>
    <col min="11265" max="11265" width="12.5703125" customWidth="1"/>
    <col min="11266" max="11266" width="5.5703125" customWidth="1"/>
    <col min="11267" max="11267" width="10.7109375" customWidth="1"/>
    <col min="11268" max="11268" width="42.5703125" customWidth="1"/>
    <col min="11269" max="11269" width="12.28515625" customWidth="1"/>
    <col min="11270" max="11270" width="4" customWidth="1"/>
    <col min="11271" max="11271" width="10.7109375" customWidth="1"/>
    <col min="11272" max="11272" width="11.85546875" customWidth="1"/>
    <col min="11273" max="11273" width="4" customWidth="1"/>
    <col min="11274" max="11274" width="19.85546875" customWidth="1"/>
    <col min="11275" max="11275" width="14" bestFit="1" customWidth="1"/>
    <col min="11519" max="11519" width="18.5703125" customWidth="1"/>
    <col min="11520" max="11520" width="9.28515625" customWidth="1"/>
    <col min="11521" max="11521" width="12.5703125" customWidth="1"/>
    <col min="11522" max="11522" width="5.5703125" customWidth="1"/>
    <col min="11523" max="11523" width="10.7109375" customWidth="1"/>
    <col min="11524" max="11524" width="42.5703125" customWidth="1"/>
    <col min="11525" max="11525" width="12.28515625" customWidth="1"/>
    <col min="11526" max="11526" width="4" customWidth="1"/>
    <col min="11527" max="11527" width="10.7109375" customWidth="1"/>
    <col min="11528" max="11528" width="11.85546875" customWidth="1"/>
    <col min="11529" max="11529" width="4" customWidth="1"/>
    <col min="11530" max="11530" width="19.85546875" customWidth="1"/>
    <col min="11531" max="11531" width="14" bestFit="1" customWidth="1"/>
    <col min="11775" max="11775" width="18.5703125" customWidth="1"/>
    <col min="11776" max="11776" width="9.28515625" customWidth="1"/>
    <col min="11777" max="11777" width="12.5703125" customWidth="1"/>
    <col min="11778" max="11778" width="5.5703125" customWidth="1"/>
    <col min="11779" max="11779" width="10.7109375" customWidth="1"/>
    <col min="11780" max="11780" width="42.5703125" customWidth="1"/>
    <col min="11781" max="11781" width="12.28515625" customWidth="1"/>
    <col min="11782" max="11782" width="4" customWidth="1"/>
    <col min="11783" max="11783" width="10.7109375" customWidth="1"/>
    <col min="11784" max="11784" width="11.85546875" customWidth="1"/>
    <col min="11785" max="11785" width="4" customWidth="1"/>
    <col min="11786" max="11786" width="19.85546875" customWidth="1"/>
    <col min="11787" max="11787" width="14" bestFit="1" customWidth="1"/>
    <col min="12031" max="12031" width="18.5703125" customWidth="1"/>
    <col min="12032" max="12032" width="9.28515625" customWidth="1"/>
    <col min="12033" max="12033" width="12.5703125" customWidth="1"/>
    <col min="12034" max="12034" width="5.5703125" customWidth="1"/>
    <col min="12035" max="12035" width="10.7109375" customWidth="1"/>
    <col min="12036" max="12036" width="42.5703125" customWidth="1"/>
    <col min="12037" max="12037" width="12.28515625" customWidth="1"/>
    <col min="12038" max="12038" width="4" customWidth="1"/>
    <col min="12039" max="12039" width="10.7109375" customWidth="1"/>
    <col min="12040" max="12040" width="11.85546875" customWidth="1"/>
    <col min="12041" max="12041" width="4" customWidth="1"/>
    <col min="12042" max="12042" width="19.85546875" customWidth="1"/>
    <col min="12043" max="12043" width="14" bestFit="1" customWidth="1"/>
    <col min="12287" max="12287" width="18.5703125" customWidth="1"/>
    <col min="12288" max="12288" width="9.28515625" customWidth="1"/>
    <col min="12289" max="12289" width="12.5703125" customWidth="1"/>
    <col min="12290" max="12290" width="5.5703125" customWidth="1"/>
    <col min="12291" max="12291" width="10.7109375" customWidth="1"/>
    <col min="12292" max="12292" width="42.5703125" customWidth="1"/>
    <col min="12293" max="12293" width="12.28515625" customWidth="1"/>
    <col min="12294" max="12294" width="4" customWidth="1"/>
    <col min="12295" max="12295" width="10.7109375" customWidth="1"/>
    <col min="12296" max="12296" width="11.85546875" customWidth="1"/>
    <col min="12297" max="12297" width="4" customWidth="1"/>
    <col min="12298" max="12298" width="19.85546875" customWidth="1"/>
    <col min="12299" max="12299" width="14" bestFit="1" customWidth="1"/>
    <col min="12543" max="12543" width="18.5703125" customWidth="1"/>
    <col min="12544" max="12544" width="9.28515625" customWidth="1"/>
    <col min="12545" max="12545" width="12.5703125" customWidth="1"/>
    <col min="12546" max="12546" width="5.5703125" customWidth="1"/>
    <col min="12547" max="12547" width="10.7109375" customWidth="1"/>
    <col min="12548" max="12548" width="42.5703125" customWidth="1"/>
    <col min="12549" max="12549" width="12.28515625" customWidth="1"/>
    <col min="12550" max="12550" width="4" customWidth="1"/>
    <col min="12551" max="12551" width="10.7109375" customWidth="1"/>
    <col min="12552" max="12552" width="11.85546875" customWidth="1"/>
    <col min="12553" max="12553" width="4" customWidth="1"/>
    <col min="12554" max="12554" width="19.85546875" customWidth="1"/>
    <col min="12555" max="12555" width="14" bestFit="1" customWidth="1"/>
    <col min="12799" max="12799" width="18.5703125" customWidth="1"/>
    <col min="12800" max="12800" width="9.28515625" customWidth="1"/>
    <col min="12801" max="12801" width="12.5703125" customWidth="1"/>
    <col min="12802" max="12802" width="5.5703125" customWidth="1"/>
    <col min="12803" max="12803" width="10.7109375" customWidth="1"/>
    <col min="12804" max="12804" width="42.5703125" customWidth="1"/>
    <col min="12805" max="12805" width="12.28515625" customWidth="1"/>
    <col min="12806" max="12806" width="4" customWidth="1"/>
    <col min="12807" max="12807" width="10.7109375" customWidth="1"/>
    <col min="12808" max="12808" width="11.85546875" customWidth="1"/>
    <col min="12809" max="12809" width="4" customWidth="1"/>
    <col min="12810" max="12810" width="19.85546875" customWidth="1"/>
    <col min="12811" max="12811" width="14" bestFit="1" customWidth="1"/>
    <col min="13055" max="13055" width="18.5703125" customWidth="1"/>
    <col min="13056" max="13056" width="9.28515625" customWidth="1"/>
    <col min="13057" max="13057" width="12.5703125" customWidth="1"/>
    <col min="13058" max="13058" width="5.5703125" customWidth="1"/>
    <col min="13059" max="13059" width="10.7109375" customWidth="1"/>
    <col min="13060" max="13060" width="42.5703125" customWidth="1"/>
    <col min="13061" max="13061" width="12.28515625" customWidth="1"/>
    <col min="13062" max="13062" width="4" customWidth="1"/>
    <col min="13063" max="13063" width="10.7109375" customWidth="1"/>
    <col min="13064" max="13064" width="11.85546875" customWidth="1"/>
    <col min="13065" max="13065" width="4" customWidth="1"/>
    <col min="13066" max="13066" width="19.85546875" customWidth="1"/>
    <col min="13067" max="13067" width="14" bestFit="1" customWidth="1"/>
    <col min="13311" max="13311" width="18.5703125" customWidth="1"/>
    <col min="13312" max="13312" width="9.28515625" customWidth="1"/>
    <col min="13313" max="13313" width="12.5703125" customWidth="1"/>
    <col min="13314" max="13314" width="5.5703125" customWidth="1"/>
    <col min="13315" max="13315" width="10.7109375" customWidth="1"/>
    <col min="13316" max="13316" width="42.5703125" customWidth="1"/>
    <col min="13317" max="13317" width="12.28515625" customWidth="1"/>
    <col min="13318" max="13318" width="4" customWidth="1"/>
    <col min="13319" max="13319" width="10.7109375" customWidth="1"/>
    <col min="13320" max="13320" width="11.85546875" customWidth="1"/>
    <col min="13321" max="13321" width="4" customWidth="1"/>
    <col min="13322" max="13322" width="19.85546875" customWidth="1"/>
    <col min="13323" max="13323" width="14" bestFit="1" customWidth="1"/>
    <col min="13567" max="13567" width="18.5703125" customWidth="1"/>
    <col min="13568" max="13568" width="9.28515625" customWidth="1"/>
    <col min="13569" max="13569" width="12.5703125" customWidth="1"/>
    <col min="13570" max="13570" width="5.5703125" customWidth="1"/>
    <col min="13571" max="13571" width="10.7109375" customWidth="1"/>
    <col min="13572" max="13572" width="42.5703125" customWidth="1"/>
    <col min="13573" max="13573" width="12.28515625" customWidth="1"/>
    <col min="13574" max="13574" width="4" customWidth="1"/>
    <col min="13575" max="13575" width="10.7109375" customWidth="1"/>
    <col min="13576" max="13576" width="11.85546875" customWidth="1"/>
    <col min="13577" max="13577" width="4" customWidth="1"/>
    <col min="13578" max="13578" width="19.85546875" customWidth="1"/>
    <col min="13579" max="13579" width="14" bestFit="1" customWidth="1"/>
    <col min="13823" max="13823" width="18.5703125" customWidth="1"/>
    <col min="13824" max="13824" width="9.28515625" customWidth="1"/>
    <col min="13825" max="13825" width="12.5703125" customWidth="1"/>
    <col min="13826" max="13826" width="5.5703125" customWidth="1"/>
    <col min="13827" max="13827" width="10.7109375" customWidth="1"/>
    <col min="13828" max="13828" width="42.5703125" customWidth="1"/>
    <col min="13829" max="13829" width="12.28515625" customWidth="1"/>
    <col min="13830" max="13830" width="4" customWidth="1"/>
    <col min="13831" max="13831" width="10.7109375" customWidth="1"/>
    <col min="13832" max="13832" width="11.85546875" customWidth="1"/>
    <col min="13833" max="13833" width="4" customWidth="1"/>
    <col min="13834" max="13834" width="19.85546875" customWidth="1"/>
    <col min="13835" max="13835" width="14" bestFit="1" customWidth="1"/>
    <col min="14079" max="14079" width="18.5703125" customWidth="1"/>
    <col min="14080" max="14080" width="9.28515625" customWidth="1"/>
    <col min="14081" max="14081" width="12.5703125" customWidth="1"/>
    <col min="14082" max="14082" width="5.5703125" customWidth="1"/>
    <col min="14083" max="14083" width="10.7109375" customWidth="1"/>
    <col min="14084" max="14084" width="42.5703125" customWidth="1"/>
    <col min="14085" max="14085" width="12.28515625" customWidth="1"/>
    <col min="14086" max="14086" width="4" customWidth="1"/>
    <col min="14087" max="14087" width="10.7109375" customWidth="1"/>
    <col min="14088" max="14088" width="11.85546875" customWidth="1"/>
    <col min="14089" max="14089" width="4" customWidth="1"/>
    <col min="14090" max="14090" width="19.85546875" customWidth="1"/>
    <col min="14091" max="14091" width="14" bestFit="1" customWidth="1"/>
    <col min="14335" max="14335" width="18.5703125" customWidth="1"/>
    <col min="14336" max="14336" width="9.28515625" customWidth="1"/>
    <col min="14337" max="14337" width="12.5703125" customWidth="1"/>
    <col min="14338" max="14338" width="5.5703125" customWidth="1"/>
    <col min="14339" max="14339" width="10.7109375" customWidth="1"/>
    <col min="14340" max="14340" width="42.5703125" customWidth="1"/>
    <col min="14341" max="14341" width="12.28515625" customWidth="1"/>
    <col min="14342" max="14342" width="4" customWidth="1"/>
    <col min="14343" max="14343" width="10.7109375" customWidth="1"/>
    <col min="14344" max="14344" width="11.85546875" customWidth="1"/>
    <col min="14345" max="14345" width="4" customWidth="1"/>
    <col min="14346" max="14346" width="19.85546875" customWidth="1"/>
    <col min="14347" max="14347" width="14" bestFit="1" customWidth="1"/>
    <col min="14591" max="14591" width="18.5703125" customWidth="1"/>
    <col min="14592" max="14592" width="9.28515625" customWidth="1"/>
    <col min="14593" max="14593" width="12.5703125" customWidth="1"/>
    <col min="14594" max="14594" width="5.5703125" customWidth="1"/>
    <col min="14595" max="14595" width="10.7109375" customWidth="1"/>
    <col min="14596" max="14596" width="42.5703125" customWidth="1"/>
    <col min="14597" max="14597" width="12.28515625" customWidth="1"/>
    <col min="14598" max="14598" width="4" customWidth="1"/>
    <col min="14599" max="14599" width="10.7109375" customWidth="1"/>
    <col min="14600" max="14600" width="11.85546875" customWidth="1"/>
    <col min="14601" max="14601" width="4" customWidth="1"/>
    <col min="14602" max="14602" width="19.85546875" customWidth="1"/>
    <col min="14603" max="14603" width="14" bestFit="1" customWidth="1"/>
    <col min="14847" max="14847" width="18.5703125" customWidth="1"/>
    <col min="14848" max="14848" width="9.28515625" customWidth="1"/>
    <col min="14849" max="14849" width="12.5703125" customWidth="1"/>
    <col min="14850" max="14850" width="5.5703125" customWidth="1"/>
    <col min="14851" max="14851" width="10.7109375" customWidth="1"/>
    <col min="14852" max="14852" width="42.5703125" customWidth="1"/>
    <col min="14853" max="14853" width="12.28515625" customWidth="1"/>
    <col min="14854" max="14854" width="4" customWidth="1"/>
    <col min="14855" max="14855" width="10.7109375" customWidth="1"/>
    <col min="14856" max="14856" width="11.85546875" customWidth="1"/>
    <col min="14857" max="14857" width="4" customWidth="1"/>
    <col min="14858" max="14858" width="19.85546875" customWidth="1"/>
    <col min="14859" max="14859" width="14" bestFit="1" customWidth="1"/>
    <col min="15103" max="15103" width="18.5703125" customWidth="1"/>
    <col min="15104" max="15104" width="9.28515625" customWidth="1"/>
    <col min="15105" max="15105" width="12.5703125" customWidth="1"/>
    <col min="15106" max="15106" width="5.5703125" customWidth="1"/>
    <col min="15107" max="15107" width="10.7109375" customWidth="1"/>
    <col min="15108" max="15108" width="42.5703125" customWidth="1"/>
    <col min="15109" max="15109" width="12.28515625" customWidth="1"/>
    <col min="15110" max="15110" width="4" customWidth="1"/>
    <col min="15111" max="15111" width="10.7109375" customWidth="1"/>
    <col min="15112" max="15112" width="11.85546875" customWidth="1"/>
    <col min="15113" max="15113" width="4" customWidth="1"/>
    <col min="15114" max="15114" width="19.85546875" customWidth="1"/>
    <col min="15115" max="15115" width="14" bestFit="1" customWidth="1"/>
    <col min="15359" max="15359" width="18.5703125" customWidth="1"/>
    <col min="15360" max="15360" width="9.28515625" customWidth="1"/>
    <col min="15361" max="15361" width="12.5703125" customWidth="1"/>
    <col min="15362" max="15362" width="5.5703125" customWidth="1"/>
    <col min="15363" max="15363" width="10.7109375" customWidth="1"/>
    <col min="15364" max="15364" width="42.5703125" customWidth="1"/>
    <col min="15365" max="15365" width="12.28515625" customWidth="1"/>
    <col min="15366" max="15366" width="4" customWidth="1"/>
    <col min="15367" max="15367" width="10.7109375" customWidth="1"/>
    <col min="15368" max="15368" width="11.85546875" customWidth="1"/>
    <col min="15369" max="15369" width="4" customWidth="1"/>
    <col min="15370" max="15370" width="19.85546875" customWidth="1"/>
    <col min="15371" max="15371" width="14" bestFit="1" customWidth="1"/>
    <col min="15615" max="15615" width="18.5703125" customWidth="1"/>
    <col min="15616" max="15616" width="9.28515625" customWidth="1"/>
    <col min="15617" max="15617" width="12.5703125" customWidth="1"/>
    <col min="15618" max="15618" width="5.5703125" customWidth="1"/>
    <col min="15619" max="15619" width="10.7109375" customWidth="1"/>
    <col min="15620" max="15620" width="42.5703125" customWidth="1"/>
    <col min="15621" max="15621" width="12.28515625" customWidth="1"/>
    <col min="15622" max="15622" width="4" customWidth="1"/>
    <col min="15623" max="15623" width="10.7109375" customWidth="1"/>
    <col min="15624" max="15624" width="11.85546875" customWidth="1"/>
    <col min="15625" max="15625" width="4" customWidth="1"/>
    <col min="15626" max="15626" width="19.85546875" customWidth="1"/>
    <col min="15627" max="15627" width="14" bestFit="1" customWidth="1"/>
    <col min="15871" max="15871" width="18.5703125" customWidth="1"/>
    <col min="15872" max="15872" width="9.28515625" customWidth="1"/>
    <col min="15873" max="15873" width="12.5703125" customWidth="1"/>
    <col min="15874" max="15874" width="5.5703125" customWidth="1"/>
    <col min="15875" max="15875" width="10.7109375" customWidth="1"/>
    <col min="15876" max="15876" width="42.5703125" customWidth="1"/>
    <col min="15877" max="15877" width="12.28515625" customWidth="1"/>
    <col min="15878" max="15878" width="4" customWidth="1"/>
    <col min="15879" max="15879" width="10.7109375" customWidth="1"/>
    <col min="15880" max="15880" width="11.85546875" customWidth="1"/>
    <col min="15881" max="15881" width="4" customWidth="1"/>
    <col min="15882" max="15882" width="19.85546875" customWidth="1"/>
    <col min="15883" max="15883" width="14" bestFit="1" customWidth="1"/>
    <col min="16127" max="16127" width="18.5703125" customWidth="1"/>
    <col min="16128" max="16128" width="9.28515625" customWidth="1"/>
    <col min="16129" max="16129" width="12.5703125" customWidth="1"/>
    <col min="16130" max="16130" width="5.5703125" customWidth="1"/>
    <col min="16131" max="16131" width="10.7109375" customWidth="1"/>
    <col min="16132" max="16132" width="42.5703125" customWidth="1"/>
    <col min="16133" max="16133" width="12.28515625" customWidth="1"/>
    <col min="16134" max="16134" width="4" customWidth="1"/>
    <col min="16135" max="16135" width="10.7109375" customWidth="1"/>
    <col min="16136" max="16136" width="11.85546875" customWidth="1"/>
    <col min="16137" max="16137" width="4" customWidth="1"/>
    <col min="16138" max="16138" width="19.85546875" customWidth="1"/>
    <col min="16139" max="16139" width="14" bestFit="1" customWidth="1"/>
  </cols>
  <sheetData>
    <row r="1" spans="2:18" ht="15.75" thickBot="1"/>
    <row r="2" spans="2:18" ht="80.25" customHeight="1" thickBot="1">
      <c r="B2" s="747" t="s">
        <v>2123</v>
      </c>
      <c r="C2" s="748"/>
      <c r="D2" s="748"/>
      <c r="E2" s="748"/>
      <c r="F2" s="748"/>
      <c r="G2" s="748"/>
      <c r="H2" s="748"/>
      <c r="I2" s="749"/>
    </row>
    <row r="3" spans="2:18" s="16" customFormat="1" ht="48.75" customHeight="1">
      <c r="B3" s="606" t="s">
        <v>1650</v>
      </c>
      <c r="C3" s="759" t="s">
        <v>2182</v>
      </c>
      <c r="D3" s="760"/>
      <c r="E3" s="760"/>
      <c r="F3" s="760"/>
      <c r="G3" s="760"/>
      <c r="H3" s="761"/>
      <c r="I3" s="607" t="s">
        <v>2127</v>
      </c>
      <c r="J3" s="29"/>
      <c r="K3"/>
      <c r="L3"/>
      <c r="M3"/>
      <c r="N3"/>
      <c r="O3"/>
      <c r="P3"/>
      <c r="Q3"/>
      <c r="R3"/>
    </row>
    <row r="4" spans="2:18" s="16" customFormat="1">
      <c r="B4" s="595" t="s">
        <v>1651</v>
      </c>
      <c r="C4" s="746" t="str">
        <f>'PLAN ORÇAMENTÁRIA'!C4</f>
        <v>RODOVIA MT 208 - SENTIDO TUTILÂNDIA - ARIPUANÃ - MT</v>
      </c>
      <c r="D4" s="746"/>
      <c r="E4" s="746"/>
      <c r="F4" s="746"/>
      <c r="G4" s="746"/>
      <c r="H4" s="762" t="s">
        <v>2179</v>
      </c>
      <c r="I4" s="763"/>
      <c r="J4" s="29"/>
      <c r="K4"/>
      <c r="L4"/>
      <c r="M4"/>
      <c r="N4"/>
      <c r="O4"/>
      <c r="P4"/>
      <c r="Q4"/>
      <c r="R4"/>
    </row>
    <row r="5" spans="2:18" s="16" customFormat="1" ht="15.75" thickBot="1">
      <c r="B5" s="595" t="s">
        <v>2128</v>
      </c>
      <c r="C5" s="746" t="s">
        <v>1661</v>
      </c>
      <c r="D5" s="746"/>
      <c r="E5" s="746"/>
      <c r="F5" s="746"/>
      <c r="G5" s="746"/>
      <c r="H5" s="764"/>
      <c r="I5" s="765"/>
      <c r="J5" s="29"/>
      <c r="K5"/>
      <c r="L5"/>
      <c r="M5"/>
      <c r="N5"/>
      <c r="O5"/>
      <c r="P5"/>
      <c r="Q5"/>
      <c r="R5"/>
    </row>
    <row r="6" spans="2:18" s="16" customFormat="1" ht="24.75" customHeight="1" thickBot="1">
      <c r="B6" s="766" t="s">
        <v>2124</v>
      </c>
      <c r="C6" s="767"/>
      <c r="D6" s="767"/>
      <c r="E6" s="767"/>
      <c r="F6" s="767"/>
      <c r="G6" s="767"/>
      <c r="H6" s="767"/>
      <c r="I6" s="768"/>
      <c r="J6" s="29"/>
      <c r="K6"/>
      <c r="L6"/>
      <c r="M6"/>
      <c r="N6"/>
      <c r="O6"/>
      <c r="P6"/>
      <c r="Q6"/>
      <c r="R6"/>
    </row>
    <row r="7" spans="2:18" ht="15.75" thickBot="1">
      <c r="B7" s="596" t="s">
        <v>1653</v>
      </c>
      <c r="C7" s="756" t="s">
        <v>1677</v>
      </c>
      <c r="D7" s="757"/>
      <c r="E7" s="757"/>
      <c r="F7" s="757"/>
      <c r="G7" s="758"/>
      <c r="H7" s="597" t="s">
        <v>2125</v>
      </c>
      <c r="I7" s="598" t="s">
        <v>1669</v>
      </c>
    </row>
    <row r="8" spans="2:18">
      <c r="B8" s="599" t="s">
        <v>1702</v>
      </c>
      <c r="C8" s="750" t="str">
        <f>'PLAN ORÇAMENTÁRIA'!D9</f>
        <v>SERVIÇOS INICIAIS</v>
      </c>
      <c r="D8" s="751"/>
      <c r="E8" s="751"/>
      <c r="F8" s="751"/>
      <c r="G8" s="752"/>
      <c r="H8" s="600">
        <f>'PLAN ORÇAMENTÁRIA'!O10</f>
        <v>1669.375</v>
      </c>
      <c r="I8" s="601">
        <f>H8/$H$13</f>
        <v>2.3329875722396704E-4</v>
      </c>
      <c r="K8" s="30"/>
    </row>
    <row r="9" spans="2:18" hidden="1">
      <c r="B9" s="602" t="s">
        <v>1703</v>
      </c>
      <c r="C9" s="753" t="str">
        <f>'PLAN ORÇAMENTÁRIA'!D12</f>
        <v>TERRAPLENAGEM</v>
      </c>
      <c r="D9" s="754"/>
      <c r="E9" s="754"/>
      <c r="F9" s="754"/>
      <c r="G9" s="755"/>
      <c r="H9" s="603">
        <f>'PLAN ORÇAMENTÁRIA'!O13</f>
        <v>0</v>
      </c>
      <c r="I9" s="601">
        <f t="shared" ref="I9:I12" si="0">H9/$H$13</f>
        <v>0</v>
      </c>
      <c r="K9" s="30"/>
    </row>
    <row r="10" spans="2:18">
      <c r="B10" s="602" t="s">
        <v>1703</v>
      </c>
      <c r="C10" s="647" t="str">
        <f>'PLAN ORÇAMENTÁRIA'!D15</f>
        <v>RECUPERAÇÃO AMBIENTAL</v>
      </c>
      <c r="D10" s="648"/>
      <c r="E10" s="648"/>
      <c r="F10" s="648"/>
      <c r="G10" s="649"/>
      <c r="H10" s="603">
        <f>'PLAN ORÇAMENTÁRIA'!O16</f>
        <v>3748382.44</v>
      </c>
      <c r="I10" s="601">
        <f t="shared" si="0"/>
        <v>0.52384453154751998</v>
      </c>
      <c r="K10" s="30"/>
    </row>
    <row r="11" spans="2:18">
      <c r="B11" s="602" t="s">
        <v>1704</v>
      </c>
      <c r="C11" s="647" t="str">
        <f>'PLAN ORÇAMENTÁRIA'!D23</f>
        <v>SINALIZAÇÃO E DISPOSITIVOS DE SEGURANÇA</v>
      </c>
      <c r="D11" s="648"/>
      <c r="E11" s="648"/>
      <c r="F11" s="648"/>
      <c r="G11" s="649"/>
      <c r="H11" s="603">
        <f>'PLAN ORÇAMENTÁRIA'!O24</f>
        <v>978748.95215000003</v>
      </c>
      <c r="I11" s="601">
        <f t="shared" si="0"/>
        <v>0.1367822773018974</v>
      </c>
      <c r="K11" s="30"/>
    </row>
    <row r="12" spans="2:18" ht="15.75" thickBot="1">
      <c r="B12" s="602" t="s">
        <v>1705</v>
      </c>
      <c r="C12" s="753" t="str">
        <f>'PLAN ORÇAMENTÁRIA'!D29</f>
        <v>OBRAS COMPLEMENTARES</v>
      </c>
      <c r="D12" s="754"/>
      <c r="E12" s="754"/>
      <c r="F12" s="754"/>
      <c r="G12" s="755"/>
      <c r="H12" s="603">
        <f>'PLAN ORÇAMENTÁRIA'!O30</f>
        <v>2426723.8480000002</v>
      </c>
      <c r="I12" s="601">
        <f t="shared" si="0"/>
        <v>0.33913989239335868</v>
      </c>
      <c r="K12" s="30"/>
    </row>
    <row r="13" spans="2:18" s="31" customFormat="1" ht="15.75" thickBot="1">
      <c r="B13" s="744" t="s">
        <v>2126</v>
      </c>
      <c r="C13" s="745"/>
      <c r="D13" s="745"/>
      <c r="E13" s="745"/>
      <c r="F13" s="745"/>
      <c r="G13" s="745"/>
      <c r="H13" s="604">
        <f>SUM(H8:H12)</f>
        <v>7155524.61515</v>
      </c>
      <c r="I13" s="605">
        <f>SUM(I8:I12)</f>
        <v>1</v>
      </c>
      <c r="J13" s="32"/>
      <c r="K13" s="33"/>
    </row>
    <row r="16" spans="2:18">
      <c r="D16" t="str">
        <f>'PLAN ORÇAMENTÁRIA'!B35</f>
        <v>Aripuanã/MT, 23 de Março de 2023.</v>
      </c>
    </row>
    <row r="21" spans="4:7">
      <c r="D21" s="526"/>
      <c r="E21" s="68"/>
      <c r="F21" s="68"/>
      <c r="G21" s="19"/>
    </row>
    <row r="22" spans="4:7">
      <c r="D22" s="526"/>
      <c r="E22" s="68"/>
      <c r="F22" s="68"/>
      <c r="G22" s="19"/>
    </row>
  </sheetData>
  <mergeCells count="11">
    <mergeCell ref="B13:G13"/>
    <mergeCell ref="C4:G4"/>
    <mergeCell ref="B2:I2"/>
    <mergeCell ref="C8:G8"/>
    <mergeCell ref="C9:G9"/>
    <mergeCell ref="C12:G12"/>
    <mergeCell ref="C7:G7"/>
    <mergeCell ref="C3:H3"/>
    <mergeCell ref="H4:I5"/>
    <mergeCell ref="B6:I6"/>
    <mergeCell ref="C5:G5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/>
  <dimension ref="B1:W211"/>
  <sheetViews>
    <sheetView tabSelected="1" topLeftCell="A7" zoomScale="90" zoomScaleNormal="90" workbookViewId="0">
      <selection activeCell="X19" sqref="X19"/>
    </sheetView>
  </sheetViews>
  <sheetFormatPr defaultRowHeight="15"/>
  <cols>
    <col min="2" max="2" width="11.140625" customWidth="1"/>
    <col min="3" max="3" width="12.5703125" customWidth="1"/>
    <col min="4" max="4" width="53.7109375" customWidth="1"/>
    <col min="5" max="5" width="11" customWidth="1"/>
    <col min="6" max="6" width="11.5703125" style="7" customWidth="1"/>
    <col min="7" max="7" width="11.140625" style="7" hidden="1" customWidth="1"/>
    <col min="8" max="8" width="11.85546875" style="7" hidden="1" customWidth="1"/>
    <col min="9" max="9" width="12.140625" style="7" hidden="1" customWidth="1"/>
    <col min="10" max="10" width="11.85546875" style="7" hidden="1" customWidth="1"/>
    <col min="11" max="12" width="12.140625" style="7" customWidth="1"/>
    <col min="13" max="13" width="14.5703125" style="7" customWidth="1"/>
    <col min="14" max="14" width="16.28515625" style="7" customWidth="1"/>
    <col min="15" max="15" width="17.28515625" style="7" customWidth="1"/>
    <col min="16" max="16" width="11.85546875" customWidth="1"/>
    <col min="17" max="17" width="9.140625" hidden="1" customWidth="1"/>
    <col min="18" max="18" width="9.85546875" hidden="1" customWidth="1"/>
    <col min="19" max="19" width="19.5703125" hidden="1" customWidth="1"/>
    <col min="20" max="20" width="14.5703125" hidden="1" customWidth="1"/>
    <col min="21" max="21" width="15.140625" hidden="1" customWidth="1"/>
    <col min="23" max="23" width="13.140625" customWidth="1"/>
  </cols>
  <sheetData>
    <row r="1" spans="2:23" ht="15.75" thickBot="1"/>
    <row r="2" spans="2:23" ht="81.75" customHeight="1" thickBot="1">
      <c r="B2" s="776" t="s">
        <v>2073</v>
      </c>
      <c r="C2" s="777"/>
      <c r="D2" s="777"/>
      <c r="E2" s="777"/>
      <c r="F2" s="777"/>
      <c r="G2" s="777"/>
      <c r="H2" s="777"/>
      <c r="I2" s="777"/>
      <c r="J2" s="777"/>
      <c r="K2" s="777"/>
      <c r="L2" s="777"/>
      <c r="M2" s="777"/>
      <c r="N2" s="777"/>
      <c r="O2" s="777"/>
      <c r="P2" s="778"/>
    </row>
    <row r="3" spans="2:23" ht="30.75" customHeight="1">
      <c r="B3" s="190" t="s">
        <v>1650</v>
      </c>
      <c r="C3" s="783" t="str">
        <f>'QUADRO RESUMO'!C3:H3</f>
        <v>PRESTAÇÃO DE SERVIÇOS PARA DESMATAMENTO, DESTOCAMENTO, LIMPEZA DE ÁREA, RECONFORMAÇÃO E  RECUPERAÇÃO AMBIENTAL DE JAZIDAS E DOS BORDOS REFERENTE A OBRA DE PAVIMENTAÇÃO DA RODOVIA MT 208</v>
      </c>
      <c r="D3" s="784"/>
      <c r="E3" s="784"/>
      <c r="F3" s="784"/>
      <c r="G3" s="784"/>
      <c r="H3" s="784"/>
      <c r="I3" s="784"/>
      <c r="J3" s="784"/>
      <c r="K3" s="784"/>
      <c r="L3" s="784"/>
      <c r="M3" s="784"/>
      <c r="N3" s="784"/>
      <c r="O3" s="784"/>
      <c r="P3" s="785"/>
    </row>
    <row r="4" spans="2:23" ht="17.25" customHeight="1">
      <c r="B4" s="191" t="s">
        <v>1651</v>
      </c>
      <c r="C4" s="788" t="s">
        <v>2080</v>
      </c>
      <c r="D4" s="789"/>
      <c r="E4" s="789"/>
      <c r="F4" s="789"/>
      <c r="G4" s="789"/>
      <c r="H4" s="789"/>
      <c r="I4" s="789"/>
      <c r="J4" s="789"/>
      <c r="K4" s="789"/>
      <c r="L4" s="789"/>
      <c r="M4" s="789"/>
      <c r="N4" s="789"/>
      <c r="O4" s="786" t="s">
        <v>1662</v>
      </c>
      <c r="P4" s="787"/>
    </row>
    <row r="5" spans="2:23" ht="18" customHeight="1">
      <c r="B5" s="191" t="s">
        <v>2079</v>
      </c>
      <c r="C5" s="788" t="s">
        <v>2075</v>
      </c>
      <c r="D5" s="789"/>
      <c r="E5" s="789"/>
      <c r="F5" s="789"/>
      <c r="G5" s="652"/>
      <c r="H5" s="652"/>
      <c r="I5" s="652"/>
      <c r="J5" s="652"/>
      <c r="K5" s="652"/>
      <c r="L5" s="811" t="s">
        <v>2195</v>
      </c>
      <c r="M5" s="812"/>
      <c r="N5" s="813"/>
      <c r="O5" s="779">
        <f>B.D.I!E20</f>
        <v>0.27417714145798566</v>
      </c>
      <c r="P5" s="780"/>
      <c r="Q5" s="805" t="s">
        <v>1706</v>
      </c>
      <c r="R5" s="806"/>
      <c r="S5" s="806"/>
    </row>
    <row r="6" spans="2:23" ht="18" customHeight="1" thickBot="1">
      <c r="B6" s="192" t="s">
        <v>2077</v>
      </c>
      <c r="C6" s="817">
        <f>O34</f>
        <v>7155524.6151500009</v>
      </c>
      <c r="D6" s="818"/>
      <c r="E6" s="818"/>
      <c r="F6" s="818"/>
      <c r="G6" s="653"/>
      <c r="H6" s="653"/>
      <c r="I6" s="653"/>
      <c r="J6" s="653"/>
      <c r="K6" s="653"/>
      <c r="L6" s="814"/>
      <c r="M6" s="815"/>
      <c r="N6" s="816"/>
      <c r="O6" s="781"/>
      <c r="P6" s="782"/>
      <c r="Q6" s="65"/>
      <c r="R6" s="62"/>
      <c r="S6" s="62"/>
    </row>
    <row r="7" spans="2:23" ht="18" customHeight="1" thickBot="1">
      <c r="B7" s="808" t="s">
        <v>2078</v>
      </c>
      <c r="C7" s="809"/>
      <c r="D7" s="809"/>
      <c r="E7" s="809"/>
      <c r="F7" s="809"/>
      <c r="G7" s="809"/>
      <c r="H7" s="809"/>
      <c r="I7" s="809"/>
      <c r="J7" s="809"/>
      <c r="K7" s="809"/>
      <c r="L7" s="809"/>
      <c r="M7" s="809"/>
      <c r="N7" s="809"/>
      <c r="O7" s="809"/>
      <c r="P7" s="810"/>
      <c r="Q7" s="65"/>
      <c r="R7" s="62"/>
      <c r="S7" s="62"/>
    </row>
    <row r="8" spans="2:23" s="14" customFormat="1" ht="37.5" customHeight="1" thickBot="1">
      <c r="B8" s="184" t="s">
        <v>1653</v>
      </c>
      <c r="C8" s="185" t="s">
        <v>2074</v>
      </c>
      <c r="D8" s="185" t="s">
        <v>1654</v>
      </c>
      <c r="E8" s="185" t="s">
        <v>1655</v>
      </c>
      <c r="F8" s="186" t="s">
        <v>2183</v>
      </c>
      <c r="G8" s="186" t="s">
        <v>2184</v>
      </c>
      <c r="H8" s="186" t="s">
        <v>2194</v>
      </c>
      <c r="I8" s="186" t="s">
        <v>2196</v>
      </c>
      <c r="J8" s="186" t="s">
        <v>2192</v>
      </c>
      <c r="K8" s="186" t="s">
        <v>2185</v>
      </c>
      <c r="L8" s="186" t="s">
        <v>1657</v>
      </c>
      <c r="M8" s="186" t="s">
        <v>1658</v>
      </c>
      <c r="N8" s="186" t="s">
        <v>2161</v>
      </c>
      <c r="O8" s="186" t="s">
        <v>1659</v>
      </c>
      <c r="P8" s="187" t="s">
        <v>1660</v>
      </c>
      <c r="Q8" s="70" t="s">
        <v>1669</v>
      </c>
      <c r="R8" s="63" t="s">
        <v>1707</v>
      </c>
      <c r="S8" s="64" t="s">
        <v>1708</v>
      </c>
      <c r="T8" s="23" t="s">
        <v>1659</v>
      </c>
      <c r="U8" s="22" t="s">
        <v>1660</v>
      </c>
    </row>
    <row r="9" spans="2:23" s="14" customFormat="1" ht="13.5" customHeight="1">
      <c r="B9" s="188" t="s">
        <v>1702</v>
      </c>
      <c r="C9" s="24"/>
      <c r="D9" s="25" t="s">
        <v>2162</v>
      </c>
      <c r="E9" s="24"/>
      <c r="F9" s="26"/>
      <c r="G9" s="26"/>
      <c r="H9" s="26"/>
      <c r="I9" s="26"/>
      <c r="J9" s="26"/>
      <c r="K9" s="26"/>
      <c r="L9" s="26"/>
      <c r="M9" s="26"/>
      <c r="N9" s="26"/>
      <c r="O9" s="26"/>
      <c r="P9" s="189"/>
      <c r="Q9" s="70"/>
      <c r="R9" s="63"/>
      <c r="S9" s="64"/>
      <c r="T9" s="23"/>
      <c r="U9" s="22"/>
    </row>
    <row r="10" spans="2:23" s="14" customFormat="1" ht="25.5" customHeight="1">
      <c r="B10" s="671" t="s">
        <v>1744</v>
      </c>
      <c r="C10" s="670" t="s">
        <v>2149</v>
      </c>
      <c r="D10" s="669" t="s">
        <v>2158</v>
      </c>
      <c r="E10" s="668" t="s">
        <v>1805</v>
      </c>
      <c r="F10" s="642"/>
      <c r="G10" s="642"/>
      <c r="H10" s="642"/>
      <c r="I10" s="642"/>
      <c r="J10" s="642"/>
      <c r="K10" s="642">
        <v>2.5</v>
      </c>
      <c r="L10" s="642">
        <v>524.07000000000005</v>
      </c>
      <c r="M10" s="642">
        <f>TRUNC(L10*(1+$O$5),2)</f>
        <v>667.75</v>
      </c>
      <c r="N10" s="642">
        <f>M10*K10</f>
        <v>1669.375</v>
      </c>
      <c r="O10" s="790">
        <f>N11</f>
        <v>1669.375</v>
      </c>
      <c r="P10" s="792">
        <f>O10/O34</f>
        <v>2.3329875722396702E-4</v>
      </c>
      <c r="Q10" s="70"/>
      <c r="R10" s="63"/>
      <c r="S10" s="64"/>
      <c r="T10" s="23"/>
      <c r="U10" s="22"/>
    </row>
    <row r="11" spans="2:23" s="14" customFormat="1" ht="15" customHeight="1">
      <c r="B11" s="537"/>
      <c r="C11" s="183"/>
      <c r="D11" s="538" t="s">
        <v>1659</v>
      </c>
      <c r="E11" s="539"/>
      <c r="F11" s="540"/>
      <c r="G11" s="540"/>
      <c r="H11" s="540"/>
      <c r="I11" s="540"/>
      <c r="J11" s="540"/>
      <c r="K11" s="540"/>
      <c r="L11" s="540"/>
      <c r="M11" s="540"/>
      <c r="N11" s="540">
        <f>SUM(N4:N10)</f>
        <v>1669.375</v>
      </c>
      <c r="O11" s="791"/>
      <c r="P11" s="793"/>
      <c r="Q11" s="70"/>
      <c r="R11" s="63"/>
      <c r="S11" s="64"/>
      <c r="T11" s="23"/>
      <c r="U11" s="22"/>
    </row>
    <row r="12" spans="2:23" s="14" customFormat="1" ht="15" hidden="1" customHeight="1">
      <c r="B12" s="188" t="s">
        <v>1703</v>
      </c>
      <c r="C12" s="24"/>
      <c r="D12" s="25" t="s">
        <v>2180</v>
      </c>
      <c r="E12" s="24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189"/>
      <c r="Q12" s="70"/>
      <c r="R12" s="63"/>
      <c r="S12" s="64"/>
      <c r="T12" s="23"/>
      <c r="U12" s="22"/>
    </row>
    <row r="13" spans="2:23" s="14" customFormat="1" ht="38.25" hidden="1" customHeight="1">
      <c r="B13" s="671" t="s">
        <v>1663</v>
      </c>
      <c r="C13" s="670">
        <v>5501700</v>
      </c>
      <c r="D13" s="669" t="s">
        <v>2175</v>
      </c>
      <c r="E13" s="668" t="s">
        <v>1805</v>
      </c>
      <c r="F13" s="642">
        <v>1667800</v>
      </c>
      <c r="G13" s="642">
        <v>866996.82</v>
      </c>
      <c r="H13" s="642"/>
      <c r="I13" s="642">
        <v>800803.18</v>
      </c>
      <c r="J13" s="642"/>
      <c r="K13" s="642">
        <f>F13-(G13+H13+I13+J13)</f>
        <v>0</v>
      </c>
      <c r="L13" s="642">
        <v>0.56000000000000005</v>
      </c>
      <c r="M13" s="642">
        <f>TRUNC(L13*(1+$O$5),2)</f>
        <v>0.71</v>
      </c>
      <c r="N13" s="642">
        <f>M13*K13</f>
        <v>0</v>
      </c>
      <c r="O13" s="790">
        <f>N14</f>
        <v>0</v>
      </c>
      <c r="P13" s="792">
        <f>O13/O34</f>
        <v>0</v>
      </c>
      <c r="Q13" s="70"/>
      <c r="R13" s="63"/>
      <c r="S13" s="64"/>
      <c r="T13" s="23"/>
      <c r="U13" s="22"/>
    </row>
    <row r="14" spans="2:23" s="709" customFormat="1" ht="15" hidden="1" customHeight="1">
      <c r="B14" s="537"/>
      <c r="C14" s="183"/>
      <c r="D14" s="538" t="s">
        <v>1659</v>
      </c>
      <c r="E14" s="539"/>
      <c r="F14" s="540"/>
      <c r="G14" s="540"/>
      <c r="H14" s="540"/>
      <c r="I14" s="540"/>
      <c r="J14" s="540"/>
      <c r="K14" s="540"/>
      <c r="L14" s="540"/>
      <c r="M14" s="540"/>
      <c r="N14" s="540">
        <f>N13</f>
        <v>0</v>
      </c>
      <c r="O14" s="791"/>
      <c r="P14" s="793"/>
      <c r="Q14" s="704"/>
      <c r="R14" s="705"/>
      <c r="S14" s="706"/>
      <c r="T14" s="707"/>
      <c r="U14" s="708"/>
    </row>
    <row r="15" spans="2:23" s="715" customFormat="1" ht="20.25" customHeight="1">
      <c r="B15" s="710" t="s">
        <v>1703</v>
      </c>
      <c r="C15" s="675"/>
      <c r="D15" s="676" t="s">
        <v>1709</v>
      </c>
      <c r="E15" s="675"/>
      <c r="F15" s="677"/>
      <c r="G15" s="677"/>
      <c r="H15" s="677"/>
      <c r="I15" s="677"/>
      <c r="J15" s="677"/>
      <c r="K15" s="677"/>
      <c r="L15" s="677"/>
      <c r="M15" s="677"/>
      <c r="N15" s="677"/>
      <c r="O15" s="677"/>
      <c r="P15" s="711"/>
      <c r="Q15" s="712"/>
      <c r="R15" s="713"/>
      <c r="S15" s="706"/>
      <c r="T15" s="807"/>
      <c r="U15" s="804"/>
      <c r="W15" s="743"/>
    </row>
    <row r="16" spans="2:23" s="715" customFormat="1" ht="27.75" customHeight="1">
      <c r="B16" s="531" t="s">
        <v>1663</v>
      </c>
      <c r="C16" s="532">
        <v>4413905</v>
      </c>
      <c r="D16" s="533" t="s">
        <v>2197</v>
      </c>
      <c r="E16" s="534" t="s">
        <v>3</v>
      </c>
      <c r="F16" s="642">
        <v>147000</v>
      </c>
      <c r="G16" s="672"/>
      <c r="H16" s="672">
        <v>72000</v>
      </c>
      <c r="I16" s="672"/>
      <c r="J16" s="672"/>
      <c r="K16" s="642">
        <f t="shared" ref="K16:K21" si="0">F16-(G16+H16+I16+J16)</f>
        <v>75000</v>
      </c>
      <c r="L16" s="535">
        <v>6.32</v>
      </c>
      <c r="M16" s="535">
        <f>TRUNC(L16*(1+$O$5),2)</f>
        <v>8.0500000000000007</v>
      </c>
      <c r="N16" s="642">
        <f t="shared" ref="N16:N21" si="1">M16*K16</f>
        <v>603750</v>
      </c>
      <c r="O16" s="794">
        <f>N22</f>
        <v>3748382.44</v>
      </c>
      <c r="P16" s="801">
        <f>O16/O34</f>
        <v>0.52384453154751986</v>
      </c>
      <c r="Q16" s="712">
        <v>0</v>
      </c>
      <c r="R16" s="713">
        <f>M16-(M16*Q16)</f>
        <v>8.0500000000000007</v>
      </c>
      <c r="S16" s="706">
        <f>TRUNC(R16*F16,2)</f>
        <v>1183350</v>
      </c>
      <c r="T16" s="807"/>
      <c r="U16" s="804"/>
      <c r="W16" s="743"/>
    </row>
    <row r="17" spans="2:23" s="715" customFormat="1" ht="30" customHeight="1">
      <c r="B17" s="531" t="s">
        <v>2203</v>
      </c>
      <c r="C17" s="532" t="s">
        <v>1748</v>
      </c>
      <c r="D17" s="533" t="s">
        <v>1712</v>
      </c>
      <c r="E17" s="536" t="s">
        <v>3</v>
      </c>
      <c r="F17" s="642">
        <f>F16</f>
        <v>147000</v>
      </c>
      <c r="G17" s="672"/>
      <c r="H17" s="672">
        <f>H16</f>
        <v>72000</v>
      </c>
      <c r="I17" s="672"/>
      <c r="J17" s="672"/>
      <c r="K17" s="642">
        <f t="shared" si="0"/>
        <v>75000</v>
      </c>
      <c r="L17" s="535">
        <f>Planilha2!O24</f>
        <v>0.4</v>
      </c>
      <c r="M17" s="535">
        <f t="shared" ref="M17:M21" si="2">TRUNC(L17*(1+$O$5),2)</f>
        <v>0.5</v>
      </c>
      <c r="N17" s="642">
        <f t="shared" si="1"/>
        <v>37500</v>
      </c>
      <c r="O17" s="795"/>
      <c r="P17" s="802"/>
      <c r="Q17" s="712"/>
      <c r="R17" s="713"/>
      <c r="S17" s="706"/>
      <c r="T17" s="807"/>
      <c r="U17" s="804"/>
      <c r="W17" s="743"/>
    </row>
    <row r="18" spans="2:23" s="715" customFormat="1" ht="29.25" customHeight="1">
      <c r="B18" s="531" t="s">
        <v>2204</v>
      </c>
      <c r="C18" s="532">
        <v>4413905</v>
      </c>
      <c r="D18" s="533" t="s">
        <v>2198</v>
      </c>
      <c r="E18" s="536" t="s">
        <v>3</v>
      </c>
      <c r="F18" s="642">
        <v>471680</v>
      </c>
      <c r="G18" s="672"/>
      <c r="H18" s="672">
        <v>163950</v>
      </c>
      <c r="I18" s="672"/>
      <c r="J18" s="672"/>
      <c r="K18" s="642">
        <f t="shared" si="0"/>
        <v>307730</v>
      </c>
      <c r="L18" s="535">
        <f>L16</f>
        <v>6.32</v>
      </c>
      <c r="M18" s="535">
        <f t="shared" si="2"/>
        <v>8.0500000000000007</v>
      </c>
      <c r="N18" s="642">
        <f t="shared" si="1"/>
        <v>2477226.5</v>
      </c>
      <c r="O18" s="795"/>
      <c r="P18" s="802"/>
      <c r="Q18" s="712"/>
      <c r="R18" s="713"/>
      <c r="S18" s="706"/>
      <c r="T18" s="807"/>
      <c r="U18" s="804"/>
      <c r="W18" s="743"/>
    </row>
    <row r="19" spans="2:23" s="715" customFormat="1" ht="28.5" customHeight="1">
      <c r="B19" s="531" t="s">
        <v>2205</v>
      </c>
      <c r="C19" s="532" t="s">
        <v>1748</v>
      </c>
      <c r="D19" s="533" t="s">
        <v>1743</v>
      </c>
      <c r="E19" s="536" t="s">
        <v>3</v>
      </c>
      <c r="F19" s="642">
        <f>F18</f>
        <v>471680</v>
      </c>
      <c r="G19" s="672"/>
      <c r="H19" s="672">
        <f>H18</f>
        <v>163950</v>
      </c>
      <c r="I19" s="672"/>
      <c r="J19" s="672"/>
      <c r="K19" s="642">
        <f t="shared" si="0"/>
        <v>307730</v>
      </c>
      <c r="L19" s="535">
        <f>L17</f>
        <v>0.4</v>
      </c>
      <c r="M19" s="535">
        <f t="shared" si="2"/>
        <v>0.5</v>
      </c>
      <c r="N19" s="642">
        <f t="shared" si="1"/>
        <v>153865</v>
      </c>
      <c r="O19" s="795"/>
      <c r="P19" s="802"/>
      <c r="Q19" s="712"/>
      <c r="R19" s="713"/>
      <c r="S19" s="706"/>
      <c r="T19" s="807"/>
      <c r="U19" s="804"/>
      <c r="W19" s="743"/>
    </row>
    <row r="20" spans="2:23" s="715" customFormat="1" ht="18" customHeight="1">
      <c r="B20" s="531" t="s">
        <v>2206</v>
      </c>
      <c r="C20" s="532">
        <v>4413905</v>
      </c>
      <c r="D20" s="533" t="s">
        <v>1711</v>
      </c>
      <c r="E20" s="536" t="s">
        <v>3</v>
      </c>
      <c r="F20" s="642">
        <v>74758.8</v>
      </c>
      <c r="G20" s="674"/>
      <c r="H20" s="674">
        <v>32858</v>
      </c>
      <c r="I20" s="674"/>
      <c r="J20" s="672"/>
      <c r="K20" s="642">
        <f t="shared" si="0"/>
        <v>41900.800000000003</v>
      </c>
      <c r="L20" s="535">
        <f>L18</f>
        <v>6.32</v>
      </c>
      <c r="M20" s="535">
        <f t="shared" si="2"/>
        <v>8.0500000000000007</v>
      </c>
      <c r="N20" s="642">
        <f t="shared" si="1"/>
        <v>337301.44000000006</v>
      </c>
      <c r="O20" s="795"/>
      <c r="P20" s="802"/>
      <c r="Q20" s="716"/>
      <c r="R20" s="717"/>
      <c r="S20" s="718"/>
      <c r="T20" s="807"/>
      <c r="U20" s="804"/>
      <c r="W20" s="743"/>
    </row>
    <row r="21" spans="2:23" s="715" customFormat="1" ht="23.25" customHeight="1">
      <c r="B21" s="531" t="s">
        <v>2207</v>
      </c>
      <c r="C21" s="532">
        <v>4413990</v>
      </c>
      <c r="D21" s="533" t="s">
        <v>2199</v>
      </c>
      <c r="E21" s="673" t="s">
        <v>2141</v>
      </c>
      <c r="F21" s="674">
        <v>7470</v>
      </c>
      <c r="G21" s="674"/>
      <c r="H21" s="674">
        <v>3600</v>
      </c>
      <c r="I21" s="674"/>
      <c r="J21" s="672"/>
      <c r="K21" s="642">
        <f t="shared" si="0"/>
        <v>3870</v>
      </c>
      <c r="L21" s="535">
        <v>28.14</v>
      </c>
      <c r="M21" s="535">
        <f t="shared" si="2"/>
        <v>35.85</v>
      </c>
      <c r="N21" s="642">
        <f t="shared" si="1"/>
        <v>138739.5</v>
      </c>
      <c r="O21" s="795"/>
      <c r="P21" s="802"/>
      <c r="Q21" s="716"/>
      <c r="R21" s="717"/>
      <c r="S21" s="718"/>
      <c r="T21" s="807"/>
      <c r="U21" s="804"/>
      <c r="W21" s="743"/>
    </row>
    <row r="22" spans="2:23" s="722" customFormat="1" ht="14.25" customHeight="1">
      <c r="B22" s="537"/>
      <c r="C22" s="183"/>
      <c r="D22" s="538" t="s">
        <v>1659</v>
      </c>
      <c r="E22" s="539"/>
      <c r="F22" s="540"/>
      <c r="G22" s="540"/>
      <c r="H22" s="540"/>
      <c r="I22" s="540"/>
      <c r="J22" s="540"/>
      <c r="K22" s="540"/>
      <c r="L22" s="540"/>
      <c r="M22" s="540"/>
      <c r="N22" s="540">
        <f>SUM(N16:N21)</f>
        <v>3748382.44</v>
      </c>
      <c r="O22" s="800"/>
      <c r="P22" s="803"/>
      <c r="Q22" s="719"/>
      <c r="R22" s="720"/>
      <c r="S22" s="721">
        <f>SUM(S15:S20)</f>
        <v>1183350</v>
      </c>
      <c r="T22" s="807"/>
      <c r="U22" s="804"/>
      <c r="W22" s="743"/>
    </row>
    <row r="23" spans="2:23" s="722" customFormat="1" ht="14.25" customHeight="1">
      <c r="B23" s="710" t="s">
        <v>1704</v>
      </c>
      <c r="C23" s="675"/>
      <c r="D23" s="701" t="s">
        <v>2186</v>
      </c>
      <c r="E23" s="675"/>
      <c r="F23" s="677"/>
      <c r="G23" s="677"/>
      <c r="H23" s="677"/>
      <c r="I23" s="677"/>
      <c r="J23" s="677"/>
      <c r="K23" s="677"/>
      <c r="L23" s="677"/>
      <c r="M23" s="677"/>
      <c r="N23" s="677"/>
      <c r="O23" s="677"/>
      <c r="P23" s="678"/>
      <c r="Q23" s="719"/>
      <c r="R23" s="720"/>
      <c r="S23" s="721"/>
      <c r="T23" s="540"/>
      <c r="U23" s="714"/>
      <c r="W23" s="743"/>
    </row>
    <row r="24" spans="2:23" s="722" customFormat="1" ht="28.5" customHeight="1">
      <c r="B24" s="614" t="s">
        <v>2160</v>
      </c>
      <c r="C24" s="728">
        <v>5213401</v>
      </c>
      <c r="D24" s="702" t="s">
        <v>2188</v>
      </c>
      <c r="E24" s="673" t="s">
        <v>1805</v>
      </c>
      <c r="F24" s="703">
        <f>12619.13*1.5</f>
        <v>18928.695</v>
      </c>
      <c r="G24" s="703"/>
      <c r="H24" s="703">
        <v>3517.27</v>
      </c>
      <c r="I24" s="703"/>
      <c r="J24" s="535">
        <f>3732.7+2761.54</f>
        <v>6494.24</v>
      </c>
      <c r="K24" s="642">
        <f t="shared" ref="K24:K26" si="3">F24-(G24+H24+I24+J24)</f>
        <v>8917.1849999999995</v>
      </c>
      <c r="L24" s="535">
        <v>37.979999999999997</v>
      </c>
      <c r="M24" s="535">
        <f t="shared" ref="M24" si="4">TRUNC(L24*(1+$O$5),2)</f>
        <v>48.39</v>
      </c>
      <c r="N24" s="642">
        <f t="shared" ref="N24:N27" si="5">M24*K24</f>
        <v>431502.58214999997</v>
      </c>
      <c r="O24" s="794">
        <f>N28</f>
        <v>978748.95215000003</v>
      </c>
      <c r="P24" s="801">
        <f>O24/O34</f>
        <v>0.1367822773018974</v>
      </c>
      <c r="Q24" s="719"/>
      <c r="R24" s="720"/>
      <c r="S24" s="721"/>
      <c r="T24" s="540"/>
      <c r="U24" s="714"/>
      <c r="W24" s="743"/>
    </row>
    <row r="25" spans="2:23" s="722" customFormat="1" ht="14.25" customHeight="1">
      <c r="B25" s="614" t="s">
        <v>1745</v>
      </c>
      <c r="C25" s="728">
        <v>5213405</v>
      </c>
      <c r="D25" s="702" t="s">
        <v>2189</v>
      </c>
      <c r="E25" s="673" t="s">
        <v>1805</v>
      </c>
      <c r="F25" s="703">
        <v>320</v>
      </c>
      <c r="G25" s="703"/>
      <c r="H25" s="703"/>
      <c r="I25" s="703"/>
      <c r="J25" s="540"/>
      <c r="K25" s="642">
        <f t="shared" si="3"/>
        <v>320</v>
      </c>
      <c r="L25" s="535">
        <v>51.27</v>
      </c>
      <c r="M25" s="535">
        <f t="shared" ref="M25:M27" si="6">TRUNC(L25*(1+$O$5),2)</f>
        <v>65.319999999999993</v>
      </c>
      <c r="N25" s="642">
        <f t="shared" si="5"/>
        <v>20902.399999999998</v>
      </c>
      <c r="O25" s="795"/>
      <c r="P25" s="802"/>
      <c r="Q25" s="719"/>
      <c r="R25" s="720"/>
      <c r="S25" s="721"/>
      <c r="T25" s="540"/>
      <c r="U25" s="714"/>
      <c r="W25" s="743"/>
    </row>
    <row r="26" spans="2:23" s="722" customFormat="1" ht="30.75" customHeight="1">
      <c r="B26" s="614" t="s">
        <v>2163</v>
      </c>
      <c r="C26" s="728">
        <v>5213360</v>
      </c>
      <c r="D26" s="702" t="s">
        <v>2190</v>
      </c>
      <c r="E26" s="673" t="s">
        <v>2141</v>
      </c>
      <c r="F26" s="703">
        <v>21226</v>
      </c>
      <c r="G26" s="703"/>
      <c r="H26" s="703">
        <v>6220</v>
      </c>
      <c r="I26" s="703"/>
      <c r="J26" s="535"/>
      <c r="K26" s="642">
        <f t="shared" si="3"/>
        <v>15006</v>
      </c>
      <c r="L26" s="535">
        <v>24.8</v>
      </c>
      <c r="M26" s="535">
        <f t="shared" si="6"/>
        <v>31.59</v>
      </c>
      <c r="N26" s="642">
        <f t="shared" si="5"/>
        <v>474039.54</v>
      </c>
      <c r="O26" s="795"/>
      <c r="P26" s="802"/>
      <c r="Q26" s="719"/>
      <c r="R26" s="720"/>
      <c r="S26" s="721"/>
      <c r="T26" s="540"/>
      <c r="U26" s="714"/>
      <c r="W26" s="743"/>
    </row>
    <row r="27" spans="2:23" s="722" customFormat="1" ht="26.25" customHeight="1">
      <c r="B27" s="614" t="s">
        <v>2164</v>
      </c>
      <c r="C27" s="728">
        <v>5213415</v>
      </c>
      <c r="D27" s="702" t="s">
        <v>2191</v>
      </c>
      <c r="E27" s="673" t="s">
        <v>1805</v>
      </c>
      <c r="F27" s="703">
        <v>111.78</v>
      </c>
      <c r="G27" s="703"/>
      <c r="H27" s="703">
        <v>49.98</v>
      </c>
      <c r="I27" s="703"/>
      <c r="J27" s="540"/>
      <c r="K27" s="642">
        <f>F27-(G27+H27+I27+J27)</f>
        <v>61.800000000000004</v>
      </c>
      <c r="L27" s="535">
        <v>664.24</v>
      </c>
      <c r="M27" s="535">
        <f t="shared" si="6"/>
        <v>846.35</v>
      </c>
      <c r="N27" s="642">
        <f t="shared" si="5"/>
        <v>52304.430000000008</v>
      </c>
      <c r="O27" s="795"/>
      <c r="P27" s="802"/>
      <c r="Q27" s="719"/>
      <c r="R27" s="720"/>
      <c r="S27" s="721"/>
      <c r="T27" s="540"/>
      <c r="U27" s="714"/>
      <c r="W27" s="743"/>
    </row>
    <row r="28" spans="2:23" s="722" customFormat="1" ht="14.25" customHeight="1">
      <c r="B28" s="537"/>
      <c r="C28" s="183"/>
      <c r="D28" s="538" t="s">
        <v>1659</v>
      </c>
      <c r="E28" s="539"/>
      <c r="F28" s="540"/>
      <c r="G28" s="540"/>
      <c r="H28" s="540"/>
      <c r="I28" s="540"/>
      <c r="J28" s="540"/>
      <c r="K28" s="540"/>
      <c r="L28" s="540"/>
      <c r="M28" s="540"/>
      <c r="N28" s="540">
        <f>SUM(N24:N27)</f>
        <v>978748.95215000003</v>
      </c>
      <c r="O28" s="800"/>
      <c r="P28" s="803"/>
      <c r="Q28" s="719"/>
      <c r="R28" s="720"/>
      <c r="S28" s="721"/>
      <c r="T28" s="540"/>
      <c r="U28" s="714"/>
      <c r="W28" s="743"/>
    </row>
    <row r="29" spans="2:23" s="724" customFormat="1" ht="15.75" customHeight="1">
      <c r="B29" s="710" t="s">
        <v>1705</v>
      </c>
      <c r="C29" s="675"/>
      <c r="D29" s="676" t="s">
        <v>1710</v>
      </c>
      <c r="E29" s="675"/>
      <c r="F29" s="677"/>
      <c r="G29" s="677"/>
      <c r="H29" s="677"/>
      <c r="I29" s="677"/>
      <c r="J29" s="677"/>
      <c r="K29" s="677"/>
      <c r="L29" s="677"/>
      <c r="M29" s="677"/>
      <c r="N29" s="677"/>
      <c r="O29" s="677"/>
      <c r="P29" s="678"/>
      <c r="Q29" s="723"/>
      <c r="R29" s="675"/>
      <c r="S29" s="675"/>
      <c r="T29" s="677"/>
      <c r="U29" s="675"/>
      <c r="W29" s="743"/>
    </row>
    <row r="30" spans="2:23" s="724" customFormat="1" ht="30.75" customHeight="1">
      <c r="B30" s="614" t="s">
        <v>2165</v>
      </c>
      <c r="C30" s="615">
        <v>3713605</v>
      </c>
      <c r="D30" s="616" t="s">
        <v>2202</v>
      </c>
      <c r="E30" s="617" t="s">
        <v>57</v>
      </c>
      <c r="F30" s="618">
        <v>1050</v>
      </c>
      <c r="G30" s="618"/>
      <c r="H30" s="618">
        <v>230</v>
      </c>
      <c r="I30" s="618"/>
      <c r="J30" s="618"/>
      <c r="K30" s="642">
        <f t="shared" ref="K30:K32" si="7">F30-(G30+H30+I30+J30)</f>
        <v>820</v>
      </c>
      <c r="L30" s="618">
        <v>552.66</v>
      </c>
      <c r="M30" s="535">
        <f>TRUNC(L30*(1+$O$5),2)</f>
        <v>704.18</v>
      </c>
      <c r="N30" s="642">
        <f t="shared" ref="N30:N32" si="8">M30*K30</f>
        <v>577427.6</v>
      </c>
      <c r="O30" s="794">
        <f>N33</f>
        <v>2426723.8480000002</v>
      </c>
      <c r="P30" s="797">
        <f>O30/O34</f>
        <v>0.33913989239335862</v>
      </c>
      <c r="Q30" s="723"/>
      <c r="R30" s="675"/>
      <c r="S30" s="675"/>
      <c r="T30" s="725"/>
      <c r="U30" s="726"/>
      <c r="W30" s="743"/>
    </row>
    <row r="31" spans="2:23" s="724" customFormat="1" ht="42" customHeight="1">
      <c r="B31" s="614" t="s">
        <v>2166</v>
      </c>
      <c r="C31" s="615">
        <v>3713608</v>
      </c>
      <c r="D31" s="616" t="s">
        <v>2200</v>
      </c>
      <c r="E31" s="617" t="s">
        <v>57</v>
      </c>
      <c r="F31" s="618">
        <v>36880.199999999997</v>
      </c>
      <c r="G31" s="618">
        <v>4397</v>
      </c>
      <c r="H31" s="618"/>
      <c r="I31" s="618"/>
      <c r="J31" s="618"/>
      <c r="K31" s="642">
        <f t="shared" si="7"/>
        <v>32483.199999999997</v>
      </c>
      <c r="L31" s="618">
        <v>21.19</v>
      </c>
      <c r="M31" s="535">
        <f>TRUNC(L31*(1+$O$5),2)</f>
        <v>26.99</v>
      </c>
      <c r="N31" s="642">
        <f t="shared" si="8"/>
        <v>876721.56799999985</v>
      </c>
      <c r="O31" s="795"/>
      <c r="P31" s="798"/>
      <c r="Q31" s="723"/>
      <c r="R31" s="675"/>
      <c r="S31" s="675"/>
      <c r="T31" s="725"/>
      <c r="U31" s="726"/>
      <c r="W31" s="743"/>
    </row>
    <row r="32" spans="2:23" s="724" customFormat="1" ht="25.5" customHeight="1">
      <c r="B32" s="614" t="s">
        <v>2187</v>
      </c>
      <c r="C32" s="615">
        <v>4915731</v>
      </c>
      <c r="D32" s="616" t="s">
        <v>2201</v>
      </c>
      <c r="E32" s="617" t="s">
        <v>57</v>
      </c>
      <c r="F32" s="618">
        <v>46499.8</v>
      </c>
      <c r="G32" s="618">
        <v>4397</v>
      </c>
      <c r="H32" s="618"/>
      <c r="I32" s="618"/>
      <c r="J32" s="618"/>
      <c r="K32" s="642">
        <f t="shared" si="7"/>
        <v>42102.8</v>
      </c>
      <c r="L32" s="618">
        <v>18.13</v>
      </c>
      <c r="M32" s="535">
        <f>TRUNC(L32*(1+$O$5),2)</f>
        <v>23.1</v>
      </c>
      <c r="N32" s="642">
        <f t="shared" si="8"/>
        <v>972574.68000000017</v>
      </c>
      <c r="O32" s="795"/>
      <c r="P32" s="798"/>
      <c r="Q32" s="723"/>
      <c r="R32" s="675"/>
      <c r="S32" s="675"/>
      <c r="T32" s="725"/>
      <c r="U32" s="726"/>
      <c r="W32" s="743"/>
    </row>
    <row r="33" spans="2:21" s="722" customFormat="1" ht="19.5" customHeight="1" thickBot="1">
      <c r="B33" s="541"/>
      <c r="C33" s="542"/>
      <c r="D33" s="543" t="s">
        <v>1659</v>
      </c>
      <c r="E33" s="544"/>
      <c r="F33" s="651"/>
      <c r="G33" s="651"/>
      <c r="H33" s="651"/>
      <c r="I33" s="651"/>
      <c r="J33" s="651"/>
      <c r="K33" s="651"/>
      <c r="L33" s="651"/>
      <c r="M33" s="651"/>
      <c r="N33" s="651">
        <f>SUM(N30:N32)</f>
        <v>2426723.8480000002</v>
      </c>
      <c r="O33" s="796"/>
      <c r="P33" s="799"/>
      <c r="Q33" s="719"/>
      <c r="R33" s="720"/>
      <c r="S33" s="721" t="e">
        <f>SUM(#REF!)</f>
        <v>#REF!</v>
      </c>
      <c r="T33" s="700"/>
      <c r="U33" s="727"/>
    </row>
    <row r="34" spans="2:21" s="21" customFormat="1" ht="19.5" customHeight="1" thickBot="1">
      <c r="B34" s="773" t="s">
        <v>1668</v>
      </c>
      <c r="C34" s="774"/>
      <c r="D34" s="774"/>
      <c r="E34" s="774"/>
      <c r="F34" s="774"/>
      <c r="G34" s="774"/>
      <c r="H34" s="774"/>
      <c r="I34" s="774"/>
      <c r="J34" s="774"/>
      <c r="K34" s="774"/>
      <c r="L34" s="774"/>
      <c r="M34" s="774"/>
      <c r="N34" s="775"/>
      <c r="O34" s="193">
        <f>O30+O24+O16+O13+O10</f>
        <v>7155524.6151500009</v>
      </c>
      <c r="P34" s="194">
        <f>SUM(P10:P33)</f>
        <v>0.99999999999999989</v>
      </c>
      <c r="Q34" s="67" t="e">
        <f>1-(S34/1033883.3)</f>
        <v>#REF!</v>
      </c>
      <c r="R34" s="68"/>
      <c r="S34" s="69" t="e">
        <f>S33+#REF!+S22</f>
        <v>#REF!</v>
      </c>
      <c r="U34" s="66">
        <f>SUM(U15:U33)</f>
        <v>0</v>
      </c>
    </row>
    <row r="35" spans="2:21" s="16" customFormat="1" ht="20.25" customHeight="1">
      <c r="B35" s="769" t="s">
        <v>2211</v>
      </c>
      <c r="C35" s="769"/>
      <c r="D35" s="769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2:21" s="16" customFormat="1" ht="18" customHeight="1">
      <c r="B36" s="19"/>
      <c r="C36" s="19"/>
      <c r="D36" s="15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2:21" s="16" customFormat="1" ht="28.5" customHeight="1">
      <c r="B37" s="19"/>
      <c r="C37" s="19"/>
      <c r="D37" s="15"/>
      <c r="E37" s="17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2:21" s="16" customFormat="1" ht="30" customHeight="1">
      <c r="B38" s="770"/>
      <c r="C38" s="771"/>
      <c r="D38" s="771"/>
      <c r="E38" s="771"/>
      <c r="F38" s="771"/>
      <c r="G38" s="771"/>
      <c r="H38" s="771"/>
      <c r="I38" s="771"/>
      <c r="J38" s="771"/>
      <c r="K38" s="771"/>
      <c r="L38" s="771"/>
      <c r="M38" s="771"/>
      <c r="N38" s="771"/>
      <c r="O38" s="771"/>
      <c r="P38" s="771"/>
    </row>
    <row r="39" spans="2:21" s="16" customFormat="1" ht="30" customHeight="1">
      <c r="B39" s="772"/>
      <c r="C39" s="772"/>
      <c r="D39" s="772"/>
      <c r="E39" s="772"/>
      <c r="F39" s="772"/>
      <c r="G39" s="772"/>
      <c r="H39" s="772"/>
      <c r="I39" s="772"/>
      <c r="J39" s="772"/>
      <c r="K39" s="772"/>
      <c r="L39" s="772"/>
      <c r="M39" s="772"/>
      <c r="N39" s="772"/>
      <c r="O39" s="772"/>
      <c r="P39" s="772"/>
    </row>
    <row r="40" spans="2:21" s="16" customFormat="1">
      <c r="B40" s="19"/>
      <c r="C40" s="19"/>
      <c r="D40" s="15"/>
      <c r="E40" s="17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2:21" s="16" customFormat="1">
      <c r="B41" s="19"/>
      <c r="C41" s="19"/>
      <c r="D41" s="15"/>
      <c r="E41" s="17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2:21" s="16" customFormat="1">
      <c r="B42" s="19"/>
      <c r="C42" s="19"/>
      <c r="D42" s="15"/>
      <c r="E42" s="17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2:21" s="16" customFormat="1">
      <c r="B43" s="19"/>
      <c r="C43" s="19"/>
      <c r="D43" s="15"/>
      <c r="E43" s="17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2:21" s="16" customFormat="1">
      <c r="B44" s="19"/>
      <c r="C44" s="19"/>
      <c r="D44" s="15"/>
      <c r="E44" s="17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2:21" s="16" customFormat="1">
      <c r="B45" s="19"/>
      <c r="C45" s="19"/>
      <c r="D45" s="15"/>
      <c r="E45" s="17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2:21" s="16" customFormat="1">
      <c r="B46" s="19"/>
      <c r="C46" s="19"/>
      <c r="D46" s="15"/>
      <c r="E46" s="17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2:21" s="16" customFormat="1">
      <c r="B47" s="19"/>
      <c r="C47" s="19"/>
      <c r="D47" s="15"/>
      <c r="E47" s="17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2:21" s="16" customFormat="1">
      <c r="B48" s="19"/>
      <c r="C48" s="19"/>
      <c r="D48" s="15"/>
      <c r="E48" s="17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2:15" s="16" customFormat="1">
      <c r="B49" s="19"/>
      <c r="C49" s="19"/>
      <c r="D49" s="15" t="s">
        <v>2092</v>
      </c>
      <c r="E49" s="17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2:15" s="16" customFormat="1">
      <c r="B50" s="19"/>
      <c r="C50" s="19"/>
      <c r="D50" s="15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2:15" s="16" customFormat="1">
      <c r="B51" s="19"/>
      <c r="C51" s="19"/>
      <c r="D51" s="15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2:15" s="16" customFormat="1">
      <c r="B52" s="19"/>
      <c r="C52" s="19"/>
      <c r="D52" s="15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2:15" s="16" customFormat="1">
      <c r="B53" s="19"/>
      <c r="C53" s="19"/>
      <c r="D53" s="15"/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2:15" s="16" customFormat="1">
      <c r="B54" s="19"/>
      <c r="C54" s="19"/>
      <c r="D54" s="15"/>
      <c r="E54" s="17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2:15" s="16" customFormat="1">
      <c r="B55" s="19"/>
      <c r="C55" s="19"/>
      <c r="D55" s="15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2:15" s="16" customFormat="1">
      <c r="B56" s="19"/>
      <c r="C56" s="19"/>
      <c r="D56" s="15"/>
      <c r="E56" s="17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2:15" s="16" customFormat="1">
      <c r="B57" s="19"/>
      <c r="C57" s="19"/>
      <c r="D57" s="15"/>
      <c r="E57" s="17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2:15" s="16" customFormat="1">
      <c r="B58" s="19"/>
      <c r="C58" s="19"/>
      <c r="D58" s="15"/>
      <c r="E58" s="17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2:15" s="16" customFormat="1">
      <c r="B59" s="19"/>
      <c r="C59" s="19"/>
      <c r="D59" s="15"/>
      <c r="E59" s="17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2:15" s="16" customFormat="1">
      <c r="B60" s="19"/>
      <c r="C60" s="19"/>
      <c r="D60" s="15"/>
      <c r="E60" s="17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2:15" s="16" customFormat="1">
      <c r="B61" s="19"/>
      <c r="C61" s="19"/>
      <c r="D61" s="15"/>
      <c r="E61" s="17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2:15" s="16" customFormat="1">
      <c r="B62" s="19"/>
      <c r="C62" s="19"/>
      <c r="D62" s="15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2:15" s="16" customFormat="1">
      <c r="B63" s="19"/>
      <c r="C63" s="19"/>
      <c r="D63" s="15"/>
      <c r="E63" s="17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2:15" s="16" customFormat="1">
      <c r="B64" s="19"/>
      <c r="C64" s="19"/>
      <c r="D64" s="15"/>
      <c r="E64" s="17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2:15" s="16" customFormat="1">
      <c r="B65" s="19"/>
      <c r="C65" s="19"/>
      <c r="D65" s="15"/>
      <c r="E65" s="17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2:15" s="16" customFormat="1">
      <c r="B66" s="19"/>
      <c r="C66" s="19"/>
      <c r="D66" s="15"/>
      <c r="E66" s="17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2:15" s="16" customFormat="1">
      <c r="B67" s="19"/>
      <c r="C67" s="19"/>
      <c r="D67" s="15"/>
      <c r="E67" s="17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2:15" s="16" customFormat="1">
      <c r="B68" s="19"/>
      <c r="C68" s="19"/>
      <c r="D68" s="15"/>
      <c r="E68" s="17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2:15" s="16" customFormat="1">
      <c r="B69" s="19"/>
      <c r="C69" s="19"/>
      <c r="D69" s="15"/>
      <c r="E69" s="17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2:15" s="16" customFormat="1">
      <c r="B70" s="19"/>
      <c r="C70" s="19"/>
      <c r="D70" s="15"/>
      <c r="E70" s="17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2:15" s="16" customFormat="1">
      <c r="B71" s="19"/>
      <c r="C71" s="19"/>
      <c r="D71" s="15"/>
      <c r="E71" s="17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2:15" s="16" customFormat="1">
      <c r="B72" s="19"/>
      <c r="C72" s="19"/>
      <c r="D72" s="15"/>
      <c r="E72" s="17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2:15" s="16" customFormat="1">
      <c r="B73" s="19"/>
      <c r="C73" s="19"/>
      <c r="D73" s="15"/>
      <c r="E73" s="17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2:15" s="16" customFormat="1">
      <c r="B74" s="19"/>
      <c r="C74" s="19"/>
      <c r="D74" s="15"/>
      <c r="E74" s="17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2:15" s="16" customFormat="1">
      <c r="B75" s="19"/>
      <c r="C75" s="19"/>
      <c r="D75" s="15"/>
      <c r="E75" s="17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2:15" s="16" customFormat="1">
      <c r="B76" s="19"/>
      <c r="C76" s="19"/>
      <c r="D76" s="15"/>
      <c r="E76" s="17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2:15" s="16" customFormat="1">
      <c r="B77" s="19"/>
      <c r="C77" s="19"/>
      <c r="D77" s="15"/>
      <c r="E77" s="17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2:15" s="16" customFormat="1">
      <c r="B78" s="19"/>
      <c r="C78" s="19"/>
      <c r="D78" s="15"/>
      <c r="E78" s="17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2:15" s="16" customFormat="1">
      <c r="B79" s="19"/>
      <c r="C79" s="19"/>
      <c r="D79" s="15"/>
      <c r="E79" s="17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2:15" s="16" customFormat="1">
      <c r="B80" s="19"/>
      <c r="C80" s="19"/>
      <c r="D80" s="15"/>
      <c r="E80" s="17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2:15" s="16" customFormat="1">
      <c r="B81" s="19"/>
      <c r="C81" s="19"/>
      <c r="D81" s="15"/>
      <c r="E81" s="17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2:15" s="16" customFormat="1">
      <c r="B82" s="19"/>
      <c r="C82" s="19"/>
      <c r="D82" s="15"/>
      <c r="E82" s="17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2:15" s="16" customFormat="1">
      <c r="B83" s="19"/>
      <c r="C83" s="19"/>
      <c r="D83" s="15"/>
      <c r="E83" s="17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2:15" s="16" customFormat="1">
      <c r="B84" s="19"/>
      <c r="C84" s="19"/>
      <c r="D84" s="15"/>
      <c r="E84" s="17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2:15" s="16" customFormat="1">
      <c r="B85" s="19"/>
      <c r="C85" s="19"/>
      <c r="D85" s="15"/>
      <c r="E85" s="17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2:15" s="16" customFormat="1">
      <c r="B86" s="19"/>
      <c r="C86" s="19"/>
      <c r="D86" s="15"/>
      <c r="E86" s="17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2:15" s="16" customFormat="1">
      <c r="B87" s="19"/>
      <c r="C87" s="19"/>
      <c r="D87" s="15"/>
      <c r="E87" s="17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2:15" s="16" customFormat="1">
      <c r="B88" s="19"/>
      <c r="C88" s="19"/>
      <c r="D88" s="15"/>
      <c r="E88" s="17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2:15" s="16" customFormat="1">
      <c r="B89" s="19"/>
      <c r="C89" s="19"/>
      <c r="D89" s="15"/>
      <c r="E89" s="17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2:15" s="16" customFormat="1">
      <c r="B90" s="19"/>
      <c r="C90" s="19"/>
      <c r="D90" s="15"/>
      <c r="E90" s="17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2:15" s="16" customFormat="1">
      <c r="B91" s="19"/>
      <c r="C91" s="19"/>
      <c r="D91" s="15"/>
      <c r="E91" s="17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2:15" s="16" customFormat="1">
      <c r="B92" s="19"/>
      <c r="C92" s="19"/>
      <c r="D92" s="15"/>
      <c r="E92" s="17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2:15" s="16" customFormat="1">
      <c r="B93" s="19"/>
      <c r="C93" s="19"/>
      <c r="D93" s="15"/>
      <c r="E93" s="17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2:15" s="16" customFormat="1">
      <c r="B94" s="19"/>
      <c r="C94" s="19"/>
      <c r="D94" s="15"/>
      <c r="E94" s="17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2:15" s="16" customFormat="1">
      <c r="B95" s="19"/>
      <c r="C95" s="19"/>
      <c r="D95" s="15"/>
      <c r="E95" s="17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2:15" s="16" customFormat="1">
      <c r="B96" s="19"/>
      <c r="C96" s="19"/>
      <c r="D96" s="15"/>
      <c r="E96" s="17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2:15" s="16" customFormat="1">
      <c r="B97" s="19"/>
      <c r="C97" s="19"/>
      <c r="D97" s="15"/>
      <c r="E97" s="17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2:15" s="16" customFormat="1">
      <c r="B98" s="19"/>
      <c r="C98" s="19"/>
      <c r="D98" s="15"/>
      <c r="E98" s="17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2:15" s="16" customFormat="1">
      <c r="B99" s="19"/>
      <c r="C99" s="19"/>
      <c r="D99" s="15"/>
      <c r="E99" s="17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2:15" s="16" customFormat="1">
      <c r="B100" s="19"/>
      <c r="C100" s="19"/>
      <c r="D100" s="15"/>
      <c r="E100" s="17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2:15" s="16" customFormat="1">
      <c r="B101" s="19"/>
      <c r="C101" s="19"/>
      <c r="D101" s="15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2:15" s="16" customFormat="1">
      <c r="B102" s="19"/>
      <c r="C102" s="19"/>
      <c r="D102" s="15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2:15" s="16" customFormat="1">
      <c r="B103" s="19"/>
      <c r="C103" s="19"/>
      <c r="D103" s="15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2:15" s="16" customFormat="1">
      <c r="B104" s="19"/>
      <c r="C104" s="19"/>
      <c r="D104" s="15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2:15" s="16" customFormat="1">
      <c r="B105" s="19"/>
      <c r="C105" s="19"/>
      <c r="D105" s="15"/>
      <c r="E105" s="17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2:15" s="16" customFormat="1">
      <c r="B106" s="19"/>
      <c r="C106" s="19"/>
      <c r="D106" s="15"/>
      <c r="E106" s="17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2:15" s="16" customFormat="1">
      <c r="B107" s="19"/>
      <c r="C107" s="19"/>
      <c r="D107" s="15"/>
      <c r="E107" s="17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2:15" s="16" customFormat="1">
      <c r="B108" s="19"/>
      <c r="C108" s="19"/>
      <c r="D108" s="15"/>
      <c r="E108" s="17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2:15" s="16" customFormat="1">
      <c r="B109" s="19"/>
      <c r="C109" s="19"/>
      <c r="D109" s="15"/>
      <c r="E109" s="17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2:15" s="16" customFormat="1">
      <c r="B110" s="19"/>
      <c r="C110" s="19"/>
      <c r="D110" s="15"/>
      <c r="E110" s="17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2:15" s="16" customFormat="1">
      <c r="B111" s="19"/>
      <c r="C111" s="19"/>
      <c r="D111" s="15"/>
      <c r="E111" s="17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2:15" s="16" customFormat="1">
      <c r="B112" s="19"/>
      <c r="C112" s="19"/>
      <c r="D112" s="15"/>
      <c r="E112" s="17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2:15" s="16" customFormat="1">
      <c r="B113" s="19"/>
      <c r="C113" s="19"/>
      <c r="D113" s="15"/>
      <c r="E113" s="17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2:15" s="16" customFormat="1">
      <c r="B114" s="19"/>
      <c r="C114" s="19"/>
      <c r="D114" s="15"/>
      <c r="E114" s="17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2:15" s="16" customFormat="1">
      <c r="B115" s="19"/>
      <c r="C115" s="19"/>
      <c r="D115" s="15"/>
      <c r="E115" s="17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2:15" s="16" customFormat="1">
      <c r="B116" s="19"/>
      <c r="C116" s="19"/>
      <c r="D116" s="15"/>
      <c r="E116" s="17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2:15" s="16" customFormat="1">
      <c r="B117" s="19"/>
      <c r="C117" s="19"/>
      <c r="D117" s="15"/>
      <c r="E117" s="17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2:15" s="16" customFormat="1">
      <c r="B118" s="19"/>
      <c r="C118" s="19"/>
      <c r="D118" s="15"/>
      <c r="E118" s="17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2:15" s="16" customFormat="1">
      <c r="B119" s="19"/>
      <c r="C119" s="19"/>
      <c r="D119" s="15"/>
      <c r="E119" s="17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2:15" s="16" customFormat="1">
      <c r="B120" s="19"/>
      <c r="C120" s="19"/>
      <c r="D120" s="15"/>
      <c r="E120" s="17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2:15" s="16" customFormat="1">
      <c r="B121" s="19"/>
      <c r="C121" s="19"/>
      <c r="D121" s="15"/>
      <c r="E121" s="17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15" s="16" customFormat="1">
      <c r="B122" s="19"/>
      <c r="C122" s="19"/>
      <c r="D122" s="15"/>
      <c r="E122" s="17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2:15" s="16" customFormat="1">
      <c r="B123" s="19"/>
      <c r="C123" s="19"/>
      <c r="D123" s="15"/>
      <c r="E123" s="17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15" s="16" customFormat="1">
      <c r="B124" s="19"/>
      <c r="C124" s="19"/>
      <c r="D124" s="15"/>
      <c r="E124" s="17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15" s="16" customFormat="1">
      <c r="B125" s="19"/>
      <c r="C125" s="19"/>
      <c r="D125" s="15"/>
      <c r="E125" s="17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2:15" s="16" customFormat="1">
      <c r="B126" s="19"/>
      <c r="C126" s="19"/>
      <c r="D126" s="15"/>
      <c r="E126" s="17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2:15" s="16" customFormat="1">
      <c r="B127" s="19"/>
      <c r="C127" s="19"/>
      <c r="D127" s="15"/>
      <c r="E127" s="17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2:15" s="16" customFormat="1">
      <c r="B128" s="19"/>
      <c r="C128" s="19"/>
      <c r="D128" s="15"/>
      <c r="E128" s="17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2:15" s="16" customFormat="1">
      <c r="B129" s="19"/>
      <c r="C129" s="19"/>
      <c r="D129" s="15"/>
      <c r="E129" s="17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2:15" s="16" customFormat="1">
      <c r="B130" s="19"/>
      <c r="C130" s="19"/>
      <c r="D130" s="15"/>
      <c r="E130" s="17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2:15" s="16" customFormat="1">
      <c r="B131" s="19"/>
      <c r="C131" s="19"/>
      <c r="D131" s="15"/>
      <c r="E131" s="17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2:15" s="16" customFormat="1">
      <c r="B132" s="19"/>
      <c r="C132" s="19"/>
      <c r="D132" s="15"/>
      <c r="E132" s="17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2:15" s="16" customFormat="1">
      <c r="B133" s="19"/>
      <c r="C133" s="19"/>
      <c r="D133" s="15"/>
      <c r="E133" s="17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2:15" s="16" customFormat="1">
      <c r="B134" s="19"/>
      <c r="C134" s="19"/>
      <c r="D134" s="15"/>
      <c r="E134" s="17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2:15" s="16" customFormat="1">
      <c r="B135" s="19"/>
      <c r="C135" s="19"/>
      <c r="D135" s="15"/>
      <c r="E135" s="17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2:15" s="16" customFormat="1">
      <c r="B136" s="19"/>
      <c r="C136" s="19"/>
      <c r="D136" s="15"/>
      <c r="E136" s="17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2:15" s="16" customFormat="1">
      <c r="B137" s="19"/>
      <c r="C137" s="19"/>
      <c r="D137" s="15"/>
      <c r="E137" s="17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2:15" s="16" customFormat="1">
      <c r="B138" s="19"/>
      <c r="C138" s="19"/>
      <c r="D138" s="15"/>
      <c r="E138" s="17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2:15" s="16" customFormat="1">
      <c r="B139" s="19"/>
      <c r="C139" s="19"/>
      <c r="D139" s="15"/>
      <c r="E139" s="17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2:15" s="16" customFormat="1">
      <c r="B140" s="19"/>
      <c r="C140" s="19"/>
      <c r="D140" s="15"/>
      <c r="E140" s="17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2:15" s="16" customFormat="1">
      <c r="B141" s="19"/>
      <c r="C141" s="19"/>
      <c r="D141" s="15"/>
      <c r="E141" s="17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2:15" s="16" customFormat="1">
      <c r="B142" s="19"/>
      <c r="C142" s="19"/>
      <c r="D142" s="15"/>
      <c r="E142" s="17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2:15" s="16" customFormat="1">
      <c r="B143" s="19"/>
      <c r="C143" s="19"/>
      <c r="D143" s="15"/>
      <c r="E143" s="17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2:15" s="16" customFormat="1">
      <c r="B144" s="19"/>
      <c r="C144" s="19"/>
      <c r="D144" s="15"/>
      <c r="E144" s="17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2:15" s="16" customFormat="1">
      <c r="B145" s="19"/>
      <c r="C145" s="19"/>
      <c r="D145" s="15"/>
      <c r="E145" s="17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2:15" s="16" customFormat="1">
      <c r="B146" s="19"/>
      <c r="C146" s="19"/>
      <c r="D146" s="15"/>
      <c r="E146" s="17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2:15" s="16" customFormat="1">
      <c r="B147" s="19"/>
      <c r="C147" s="19"/>
      <c r="D147" s="15"/>
      <c r="E147" s="17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2:15" s="16" customFormat="1">
      <c r="B148" s="19"/>
      <c r="C148" s="19"/>
      <c r="D148" s="15"/>
      <c r="E148" s="17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2:15" s="16" customFormat="1">
      <c r="B149" s="19"/>
      <c r="C149" s="19"/>
      <c r="D149" s="15"/>
      <c r="E149" s="17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2:15" s="16" customFormat="1">
      <c r="B150" s="19"/>
      <c r="C150" s="19"/>
      <c r="D150" s="15"/>
      <c r="E150" s="17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2:15" s="16" customFormat="1">
      <c r="B151" s="19"/>
      <c r="C151" s="19"/>
      <c r="D151" s="15"/>
      <c r="E151" s="17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2:15" s="16" customFormat="1">
      <c r="B152" s="19"/>
      <c r="C152" s="19"/>
      <c r="D152" s="15"/>
      <c r="E152" s="17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2:15" s="16" customFormat="1">
      <c r="B153" s="19"/>
      <c r="C153" s="19"/>
      <c r="D153" s="15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2:15" s="16" customFormat="1">
      <c r="B154" s="19"/>
      <c r="C154" s="19"/>
      <c r="D154" s="15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2:15" s="16" customFormat="1">
      <c r="B155" s="19"/>
      <c r="C155" s="19"/>
      <c r="D155" s="15"/>
      <c r="E155" s="17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2:15" s="16" customFormat="1">
      <c r="B156" s="19"/>
      <c r="C156" s="19"/>
      <c r="D156" s="15"/>
      <c r="E156" s="17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2:15" s="16" customFormat="1">
      <c r="B157" s="19"/>
      <c r="C157" s="19"/>
      <c r="D157" s="15"/>
      <c r="E157" s="17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2:15" s="16" customFormat="1">
      <c r="B158" s="19"/>
      <c r="C158" s="19"/>
      <c r="D158" s="15"/>
      <c r="E158" s="17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2:15" s="16" customFormat="1">
      <c r="B159" s="19"/>
      <c r="C159" s="19"/>
      <c r="D159" s="15"/>
      <c r="E159" s="17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2:15" s="16" customFormat="1">
      <c r="B160" s="19"/>
      <c r="C160" s="19"/>
      <c r="D160" s="15"/>
      <c r="E160" s="17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2:15" s="16" customFormat="1">
      <c r="B161" s="19"/>
      <c r="C161" s="19"/>
      <c r="D161" s="15"/>
      <c r="E161" s="17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2:15" s="16" customFormat="1">
      <c r="B162" s="19"/>
      <c r="C162" s="19"/>
      <c r="D162" s="15"/>
      <c r="E162" s="17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2:15" s="16" customFormat="1">
      <c r="B163" s="19"/>
      <c r="C163" s="19"/>
      <c r="D163" s="15"/>
      <c r="E163" s="17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2:15" s="16" customFormat="1">
      <c r="B164" s="19"/>
      <c r="C164" s="19"/>
      <c r="D164" s="15"/>
      <c r="E164" s="17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2:15" s="16" customFormat="1">
      <c r="B165" s="19"/>
      <c r="C165" s="19"/>
      <c r="D165" s="15"/>
      <c r="E165" s="17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2:15" s="16" customFormat="1">
      <c r="B166" s="19"/>
      <c r="C166" s="19"/>
      <c r="D166" s="15"/>
      <c r="E166" s="17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2:15" s="16" customFormat="1">
      <c r="B167" s="19"/>
      <c r="C167" s="19"/>
      <c r="D167" s="15"/>
      <c r="E167" s="17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2:15" s="16" customFormat="1">
      <c r="B168" s="19"/>
      <c r="C168" s="19"/>
      <c r="D168" s="15"/>
      <c r="E168" s="17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2:15" s="16" customFormat="1">
      <c r="B169" s="19"/>
      <c r="C169" s="19"/>
      <c r="D169" s="15"/>
      <c r="E169" s="17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2:15" s="16" customFormat="1">
      <c r="B170" s="19"/>
      <c r="C170" s="19"/>
      <c r="D170" s="15"/>
      <c r="E170" s="17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2:15" s="16" customFormat="1">
      <c r="B171" s="19"/>
      <c r="C171" s="19"/>
      <c r="D171" s="15"/>
      <c r="E171" s="17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2:15" s="16" customFormat="1">
      <c r="B172" s="19"/>
      <c r="C172" s="19"/>
      <c r="D172" s="15"/>
      <c r="E172" s="17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2:15" s="16" customFormat="1">
      <c r="B173" s="19"/>
      <c r="C173" s="19"/>
      <c r="D173" s="15"/>
      <c r="E173" s="17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2:15" s="16" customFormat="1">
      <c r="B174" s="19"/>
      <c r="C174" s="19"/>
      <c r="D174" s="15"/>
      <c r="E174" s="17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2:15" s="16" customFormat="1">
      <c r="B175" s="19"/>
      <c r="C175" s="19"/>
      <c r="D175" s="15"/>
      <c r="E175" s="17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2:15" s="16" customFormat="1">
      <c r="B176" s="19"/>
      <c r="C176" s="19"/>
      <c r="D176" s="15"/>
      <c r="E176" s="17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2:15" s="16" customFormat="1">
      <c r="B177" s="19"/>
      <c r="C177" s="19"/>
      <c r="D177" s="15"/>
      <c r="E177" s="17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2:15" s="16" customFormat="1">
      <c r="B178" s="19"/>
      <c r="C178" s="19"/>
      <c r="D178" s="15"/>
      <c r="E178" s="17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2:15" s="16" customFormat="1">
      <c r="B179" s="19"/>
      <c r="C179" s="19"/>
      <c r="D179" s="15"/>
      <c r="E179" s="17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2:15" s="16" customFormat="1">
      <c r="B180" s="19"/>
      <c r="C180" s="19"/>
      <c r="D180" s="15"/>
      <c r="E180" s="17"/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2:15" s="16" customFormat="1">
      <c r="B181" s="19"/>
      <c r="C181" s="19"/>
      <c r="D181" s="15"/>
      <c r="E181" s="17"/>
      <c r="F181" s="18"/>
      <c r="G181" s="18"/>
      <c r="H181" s="18"/>
      <c r="I181" s="18"/>
      <c r="J181" s="18"/>
      <c r="K181" s="18"/>
      <c r="L181" s="18"/>
      <c r="M181" s="18"/>
      <c r="N181" s="18"/>
      <c r="O181" s="18"/>
    </row>
    <row r="182" spans="2:15" s="16" customFormat="1">
      <c r="B182" s="19"/>
      <c r="C182" s="19"/>
      <c r="D182" s="15"/>
      <c r="E182" s="17"/>
      <c r="F182" s="18"/>
      <c r="G182" s="18"/>
      <c r="H182" s="18"/>
      <c r="I182" s="18"/>
      <c r="J182" s="18"/>
      <c r="K182" s="18"/>
      <c r="L182" s="18"/>
      <c r="M182" s="18"/>
      <c r="N182" s="18"/>
      <c r="O182" s="18"/>
    </row>
    <row r="183" spans="2:15" s="16" customFormat="1">
      <c r="B183" s="19"/>
      <c r="C183" s="19"/>
      <c r="D183" s="15"/>
      <c r="E183" s="17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2:15" s="16" customFormat="1">
      <c r="B184" s="19"/>
      <c r="C184" s="19"/>
      <c r="D184" s="15"/>
      <c r="E184" s="17"/>
      <c r="F184" s="18"/>
      <c r="G184" s="18"/>
      <c r="H184" s="18"/>
      <c r="I184" s="18"/>
      <c r="J184" s="18"/>
      <c r="K184" s="18"/>
      <c r="L184" s="18"/>
      <c r="M184" s="18"/>
      <c r="N184" s="18"/>
      <c r="O184" s="18"/>
    </row>
    <row r="185" spans="2:15" s="16" customFormat="1">
      <c r="B185" s="19"/>
      <c r="C185" s="19"/>
      <c r="D185" s="15"/>
      <c r="E185" s="17"/>
      <c r="F185" s="18"/>
      <c r="G185" s="18"/>
      <c r="H185" s="18"/>
      <c r="I185" s="18"/>
      <c r="J185" s="18"/>
      <c r="K185" s="18"/>
      <c r="L185" s="18"/>
      <c r="M185" s="18"/>
      <c r="N185" s="18"/>
      <c r="O185" s="18"/>
    </row>
    <row r="186" spans="2:15" s="16" customFormat="1">
      <c r="B186" s="19"/>
      <c r="C186" s="19"/>
      <c r="D186" s="15"/>
      <c r="E186" s="17"/>
      <c r="F186" s="18"/>
      <c r="G186" s="18"/>
      <c r="H186" s="18"/>
      <c r="I186" s="18"/>
      <c r="J186" s="18"/>
      <c r="K186" s="18"/>
      <c r="L186" s="18"/>
      <c r="M186" s="18"/>
      <c r="N186" s="18"/>
      <c r="O186" s="18"/>
    </row>
    <row r="187" spans="2:15" s="16" customFormat="1">
      <c r="B187" s="19"/>
      <c r="C187" s="19"/>
      <c r="D187" s="15"/>
      <c r="E187" s="17"/>
      <c r="F187" s="18"/>
      <c r="G187" s="18"/>
      <c r="H187" s="18"/>
      <c r="I187" s="18"/>
      <c r="J187" s="18"/>
      <c r="K187" s="18"/>
      <c r="L187" s="18"/>
      <c r="M187" s="18"/>
      <c r="N187" s="18"/>
      <c r="O187" s="18"/>
    </row>
    <row r="188" spans="2:15" s="16" customFormat="1">
      <c r="B188" s="19"/>
      <c r="C188" s="19"/>
      <c r="D188" s="15"/>
      <c r="E188" s="17"/>
      <c r="F188" s="18"/>
      <c r="G188" s="18"/>
      <c r="H188" s="18"/>
      <c r="I188" s="18"/>
      <c r="J188" s="18"/>
      <c r="K188" s="18"/>
      <c r="L188" s="18"/>
      <c r="M188" s="18"/>
      <c r="N188" s="18"/>
      <c r="O188" s="18"/>
    </row>
    <row r="189" spans="2:15" s="16" customFormat="1">
      <c r="B189" s="19"/>
      <c r="C189" s="19"/>
      <c r="D189" s="15"/>
      <c r="E189" s="17"/>
      <c r="F189" s="18"/>
      <c r="G189" s="18"/>
      <c r="H189" s="18"/>
      <c r="I189" s="18"/>
      <c r="J189" s="18"/>
      <c r="K189" s="18"/>
      <c r="L189" s="18"/>
      <c r="M189" s="18"/>
      <c r="N189" s="18"/>
      <c r="O189" s="18"/>
    </row>
    <row r="190" spans="2:15" s="16" customFormat="1">
      <c r="B190" s="19"/>
      <c r="C190" s="19"/>
      <c r="D190" s="15"/>
      <c r="E190" s="17"/>
      <c r="F190" s="18"/>
      <c r="G190" s="18"/>
      <c r="H190" s="18"/>
      <c r="I190" s="18"/>
      <c r="J190" s="18"/>
      <c r="K190" s="18"/>
      <c r="L190" s="18"/>
      <c r="M190" s="18"/>
      <c r="N190" s="18"/>
      <c r="O190" s="18"/>
    </row>
    <row r="191" spans="2:15" s="16" customFormat="1">
      <c r="B191" s="19"/>
      <c r="C191" s="19"/>
      <c r="D191" s="15"/>
      <c r="E191" s="17"/>
      <c r="F191" s="18"/>
      <c r="G191" s="18"/>
      <c r="H191" s="18"/>
      <c r="I191" s="18"/>
      <c r="J191" s="18"/>
      <c r="K191" s="18"/>
      <c r="L191" s="18"/>
      <c r="M191" s="18"/>
      <c r="N191" s="18"/>
      <c r="O191" s="18"/>
    </row>
    <row r="192" spans="2:15" s="16" customFormat="1">
      <c r="B192" s="19"/>
      <c r="C192" s="19"/>
      <c r="D192" s="15"/>
      <c r="E192" s="17"/>
      <c r="F192" s="18"/>
      <c r="G192" s="18"/>
      <c r="H192" s="18"/>
      <c r="I192" s="18"/>
      <c r="J192" s="18"/>
      <c r="K192" s="18"/>
      <c r="L192" s="18"/>
      <c r="M192" s="18"/>
      <c r="N192" s="18"/>
      <c r="O192" s="18"/>
    </row>
    <row r="193" spans="2:15" s="16" customFormat="1">
      <c r="B193" s="19"/>
      <c r="C193" s="19"/>
      <c r="D193" s="15"/>
      <c r="E193" s="17"/>
      <c r="F193" s="18"/>
      <c r="G193" s="18"/>
      <c r="H193" s="18"/>
      <c r="I193" s="18"/>
      <c r="J193" s="18"/>
      <c r="K193" s="18"/>
      <c r="L193" s="18"/>
      <c r="M193" s="18"/>
      <c r="N193" s="18"/>
      <c r="O193" s="18"/>
    </row>
    <row r="194" spans="2:15" s="16" customFormat="1">
      <c r="B194" s="19"/>
      <c r="C194" s="19"/>
      <c r="D194" s="15"/>
      <c r="E194" s="17"/>
      <c r="F194" s="18"/>
      <c r="G194" s="18"/>
      <c r="H194" s="18"/>
      <c r="I194" s="18"/>
      <c r="J194" s="18"/>
      <c r="K194" s="18"/>
      <c r="L194" s="18"/>
      <c r="M194" s="18"/>
      <c r="N194" s="18"/>
      <c r="O194" s="18"/>
    </row>
    <row r="195" spans="2:15" s="16" customFormat="1">
      <c r="B195" s="19"/>
      <c r="C195" s="19"/>
      <c r="D195" s="15"/>
      <c r="E195" s="17"/>
      <c r="F195" s="18"/>
      <c r="G195" s="18"/>
      <c r="H195" s="18"/>
      <c r="I195" s="18"/>
      <c r="J195" s="18"/>
      <c r="K195" s="18"/>
      <c r="L195" s="18"/>
      <c r="M195" s="18"/>
      <c r="N195" s="18"/>
      <c r="O195" s="18"/>
    </row>
    <row r="196" spans="2:15" s="16" customFormat="1">
      <c r="B196" s="19"/>
      <c r="C196" s="19"/>
      <c r="D196" s="15"/>
      <c r="E196" s="17"/>
      <c r="F196" s="18"/>
      <c r="G196" s="18"/>
      <c r="H196" s="18"/>
      <c r="I196" s="18"/>
      <c r="J196" s="18"/>
      <c r="K196" s="18"/>
      <c r="L196" s="18"/>
      <c r="M196" s="18"/>
      <c r="N196" s="18"/>
      <c r="O196" s="18"/>
    </row>
    <row r="197" spans="2:15" s="16" customFormat="1">
      <c r="B197" s="19"/>
      <c r="C197" s="19"/>
      <c r="D197" s="15"/>
      <c r="E197" s="17"/>
      <c r="F197" s="18"/>
      <c r="G197" s="18"/>
      <c r="H197" s="18"/>
      <c r="I197" s="18"/>
      <c r="J197" s="18"/>
      <c r="K197" s="18"/>
      <c r="L197" s="18"/>
      <c r="M197" s="18"/>
      <c r="N197" s="18"/>
      <c r="O197" s="18"/>
    </row>
    <row r="198" spans="2:15" s="16" customFormat="1">
      <c r="B198" s="19"/>
      <c r="C198" s="19"/>
      <c r="D198" s="15"/>
      <c r="E198" s="17"/>
      <c r="F198" s="18"/>
      <c r="G198" s="18"/>
      <c r="H198" s="18"/>
      <c r="I198" s="18"/>
      <c r="J198" s="18"/>
      <c r="K198" s="18"/>
      <c r="L198" s="18"/>
      <c r="M198" s="18"/>
      <c r="N198" s="18"/>
      <c r="O198" s="18"/>
    </row>
    <row r="199" spans="2:15" s="16" customFormat="1">
      <c r="B199" s="19"/>
      <c r="C199" s="19"/>
      <c r="D199" s="15"/>
      <c r="E199" s="17"/>
      <c r="F199" s="18"/>
      <c r="G199" s="18"/>
      <c r="H199" s="18"/>
      <c r="I199" s="18"/>
      <c r="J199" s="18"/>
      <c r="K199" s="18"/>
      <c r="L199" s="18"/>
      <c r="M199" s="18"/>
      <c r="N199" s="18"/>
      <c r="O199" s="18"/>
    </row>
    <row r="200" spans="2:15" s="16" customFormat="1">
      <c r="B200" s="19"/>
      <c r="C200" s="19"/>
      <c r="D200" s="15"/>
      <c r="E200" s="17"/>
      <c r="F200" s="18"/>
      <c r="G200" s="18"/>
      <c r="H200" s="18"/>
      <c r="I200" s="18"/>
      <c r="J200" s="18"/>
      <c r="K200" s="18"/>
      <c r="L200" s="18"/>
      <c r="M200" s="18"/>
      <c r="N200" s="18"/>
      <c r="O200" s="18"/>
    </row>
    <row r="201" spans="2:15" s="16" customFormat="1">
      <c r="B201" s="19"/>
      <c r="C201" s="19"/>
      <c r="D201" s="15"/>
      <c r="E201" s="17"/>
      <c r="F201" s="18"/>
      <c r="G201" s="18"/>
      <c r="H201" s="18"/>
      <c r="I201" s="18"/>
      <c r="J201" s="18"/>
      <c r="K201" s="18"/>
      <c r="L201" s="18"/>
      <c r="M201" s="18"/>
      <c r="N201" s="18"/>
      <c r="O201" s="18"/>
    </row>
    <row r="202" spans="2:15" s="16" customFormat="1">
      <c r="B202" s="19"/>
      <c r="C202" s="19"/>
      <c r="D202" s="15"/>
      <c r="E202" s="17"/>
      <c r="F202" s="18"/>
      <c r="G202" s="18"/>
      <c r="H202" s="18"/>
      <c r="I202" s="18"/>
      <c r="J202" s="18"/>
      <c r="K202" s="18"/>
      <c r="L202" s="18"/>
      <c r="M202" s="18"/>
      <c r="N202" s="18"/>
      <c r="O202" s="18"/>
    </row>
    <row r="203" spans="2:15" s="16" customFormat="1">
      <c r="B203" s="19"/>
      <c r="C203" s="19"/>
      <c r="D203" s="15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</row>
    <row r="204" spans="2:15" s="16" customFormat="1">
      <c r="B204" s="19"/>
      <c r="C204" s="19"/>
      <c r="D204" s="15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</row>
    <row r="205" spans="2:15" s="16" customFormat="1">
      <c r="B205" s="19"/>
      <c r="C205" s="19"/>
      <c r="D205" s="15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</row>
    <row r="206" spans="2:15" s="16" customFormat="1">
      <c r="B206" s="19"/>
      <c r="C206" s="19"/>
      <c r="D206" s="15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</row>
    <row r="207" spans="2:15" s="16" customFormat="1">
      <c r="B207" s="19"/>
      <c r="C207" s="19"/>
      <c r="D207" s="15"/>
      <c r="E207" s="17"/>
      <c r="F207" s="18"/>
      <c r="G207" s="18"/>
      <c r="H207" s="18"/>
      <c r="I207" s="18"/>
      <c r="J207" s="18"/>
      <c r="K207" s="18"/>
      <c r="L207" s="18"/>
      <c r="M207" s="18"/>
      <c r="N207" s="18"/>
      <c r="O207" s="18"/>
    </row>
    <row r="208" spans="2:15" s="16" customFormat="1">
      <c r="B208" s="19"/>
      <c r="C208" s="19"/>
      <c r="D208" s="15"/>
      <c r="E208" s="17"/>
      <c r="F208" s="18"/>
      <c r="G208" s="18"/>
      <c r="H208" s="18"/>
      <c r="I208" s="18"/>
      <c r="J208" s="18"/>
      <c r="K208" s="18"/>
      <c r="L208" s="18"/>
      <c r="M208" s="18"/>
      <c r="N208" s="18"/>
      <c r="O208" s="18"/>
    </row>
    <row r="209" spans="2:15" s="16" customFormat="1">
      <c r="B209" s="19"/>
      <c r="C209" s="19"/>
      <c r="D209" s="15"/>
      <c r="E209" s="17"/>
      <c r="F209" s="18"/>
      <c r="G209" s="18"/>
      <c r="H209" s="18"/>
      <c r="I209" s="18"/>
      <c r="J209" s="18"/>
      <c r="K209" s="18"/>
      <c r="L209" s="18"/>
      <c r="M209" s="18"/>
      <c r="N209" s="18"/>
      <c r="O209" s="18"/>
    </row>
    <row r="210" spans="2:15" s="16" customFormat="1">
      <c r="B210" s="19"/>
      <c r="C210" s="19"/>
      <c r="D210" s="15"/>
      <c r="E210" s="17"/>
      <c r="F210" s="18"/>
      <c r="G210" s="18"/>
      <c r="H210" s="18"/>
      <c r="I210" s="18"/>
      <c r="J210" s="18"/>
      <c r="K210" s="18"/>
      <c r="L210" s="18"/>
      <c r="M210" s="18"/>
      <c r="N210" s="18"/>
      <c r="O210" s="18"/>
    </row>
    <row r="211" spans="2:15" s="16" customFormat="1">
      <c r="B211" s="19"/>
      <c r="C211" s="19"/>
      <c r="D211" s="15"/>
      <c r="E211" s="17"/>
      <c r="F211" s="18"/>
      <c r="G211" s="18"/>
      <c r="H211" s="18"/>
      <c r="I211" s="18"/>
      <c r="J211" s="18"/>
      <c r="K211" s="18"/>
      <c r="L211" s="18"/>
      <c r="M211" s="18"/>
      <c r="N211" s="18"/>
      <c r="O211" s="18"/>
    </row>
  </sheetData>
  <mergeCells count="26">
    <mergeCell ref="P24:P28"/>
    <mergeCell ref="U15:U22"/>
    <mergeCell ref="P16:P22"/>
    <mergeCell ref="O16:O22"/>
    <mergeCell ref="Q5:S5"/>
    <mergeCell ref="T15:T22"/>
    <mergeCell ref="B7:P7"/>
    <mergeCell ref="L5:N6"/>
    <mergeCell ref="C6:F6"/>
    <mergeCell ref="C5:F5"/>
    <mergeCell ref="B35:D35"/>
    <mergeCell ref="B38:P38"/>
    <mergeCell ref="B39:P39"/>
    <mergeCell ref="B34:N34"/>
    <mergeCell ref="B2:P2"/>
    <mergeCell ref="O5:P6"/>
    <mergeCell ref="C3:P3"/>
    <mergeCell ref="O4:P4"/>
    <mergeCell ref="C4:N4"/>
    <mergeCell ref="O10:O11"/>
    <mergeCell ref="P10:P11"/>
    <mergeCell ref="O13:O14"/>
    <mergeCell ref="P13:P14"/>
    <mergeCell ref="O30:O33"/>
    <mergeCell ref="P30:P33"/>
    <mergeCell ref="O24:O28"/>
  </mergeCells>
  <phoneticPr fontId="7" type="noConversion"/>
  <printOptions horizontalCentered="1"/>
  <pageMargins left="0.31496062992125984" right="0.31496062992125984" top="0.47244094488188981" bottom="0.39370078740157483" header="0.31496062992125984" footer="0.31496062992125984"/>
  <pageSetup paperSize="9" scale="6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opLeftCell="A4" workbookViewId="0">
      <selection activeCell="K18" sqref="K18"/>
    </sheetView>
  </sheetViews>
  <sheetFormatPr defaultRowHeight="15"/>
  <cols>
    <col min="1" max="1" width="7.28515625" customWidth="1"/>
    <col min="2" max="2" width="9.140625" customWidth="1"/>
    <col min="3" max="3" width="2.85546875" customWidth="1"/>
    <col min="6" max="6" width="2.85546875" customWidth="1"/>
    <col min="9" max="9" width="12" customWidth="1"/>
    <col min="11" max="11" width="13.85546875" customWidth="1"/>
    <col min="12" max="12" width="15.42578125" customWidth="1"/>
  </cols>
  <sheetData>
    <row r="1" spans="1:12" ht="15.75" thickBot="1"/>
    <row r="2" spans="1:12" ht="91.5" customHeight="1" thickBot="1">
      <c r="A2" s="826" t="s">
        <v>2083</v>
      </c>
      <c r="B2" s="827"/>
      <c r="C2" s="827"/>
      <c r="D2" s="827"/>
      <c r="E2" s="827"/>
      <c r="F2" s="827"/>
      <c r="G2" s="827"/>
      <c r="H2" s="827"/>
      <c r="I2" s="827"/>
      <c r="J2" s="827"/>
      <c r="K2" s="827"/>
      <c r="L2" s="828"/>
    </row>
    <row r="3" spans="1:12" ht="45" customHeight="1">
      <c r="A3" s="263" t="s">
        <v>1650</v>
      </c>
      <c r="B3" s="262"/>
      <c r="C3" s="829" t="str">
        <f>'PLAN ORÇAMENTÁRIA'!C3:P3</f>
        <v>PRESTAÇÃO DE SERVIÇOS PARA DESMATAMENTO, DESTOCAMENTO, LIMPEZA DE ÁREA, RECONFORMAÇÃO E  RECUPERAÇÃO AMBIENTAL DE JAZIDAS E DOS BORDOS REFERENTE A OBRA DE PAVIMENTAÇÃO DA RODOVIA MT 208</v>
      </c>
      <c r="D3" s="830"/>
      <c r="E3" s="830"/>
      <c r="F3" s="830"/>
      <c r="G3" s="830"/>
      <c r="H3" s="830"/>
      <c r="I3" s="830"/>
      <c r="J3" s="830"/>
      <c r="K3" s="830"/>
      <c r="L3" s="831"/>
    </row>
    <row r="4" spans="1:12">
      <c r="A4" s="221" t="s">
        <v>1899</v>
      </c>
      <c r="B4" s="222"/>
      <c r="C4" s="196" t="s">
        <v>2080</v>
      </c>
      <c r="D4" s="196"/>
      <c r="E4" s="196"/>
      <c r="F4" s="196"/>
      <c r="G4" s="196"/>
      <c r="H4" s="196"/>
      <c r="I4" s="196"/>
      <c r="J4" s="196"/>
      <c r="K4" s="196"/>
      <c r="L4" s="197"/>
    </row>
    <row r="5" spans="1:12" ht="15.75" thickBot="1">
      <c r="A5" s="205" t="s">
        <v>2065</v>
      </c>
      <c r="B5" s="222"/>
      <c r="C5" s="196" t="s">
        <v>2066</v>
      </c>
      <c r="D5" s="196"/>
      <c r="E5" s="196"/>
      <c r="F5" s="200"/>
      <c r="G5" s="200"/>
      <c r="H5" s="198"/>
      <c r="I5" s="198"/>
      <c r="J5" s="198"/>
      <c r="K5" s="198"/>
      <c r="L5" s="199"/>
    </row>
    <row r="6" spans="1:12" ht="15.75" thickBot="1">
      <c r="A6" s="832" t="s">
        <v>2176</v>
      </c>
      <c r="B6" s="833"/>
      <c r="C6" s="833"/>
      <c r="D6" s="833"/>
      <c r="E6" s="833"/>
      <c r="F6" s="833"/>
      <c r="G6" s="833"/>
      <c r="H6" s="833"/>
      <c r="I6" s="833"/>
      <c r="J6" s="833"/>
      <c r="K6" s="833"/>
      <c r="L6" s="834"/>
    </row>
    <row r="7" spans="1:12">
      <c r="A7" s="205" t="s">
        <v>1937</v>
      </c>
      <c r="B7" s="835">
        <v>5501700</v>
      </c>
      <c r="C7" s="835"/>
      <c r="D7" s="257"/>
      <c r="E7" s="257"/>
      <c r="F7" s="256"/>
      <c r="G7" s="256"/>
      <c r="H7" s="256"/>
      <c r="I7" s="258" t="s">
        <v>1938</v>
      </c>
      <c r="J7" s="259"/>
      <c r="K7" s="260"/>
      <c r="L7" s="261"/>
    </row>
    <row r="8" spans="1:12">
      <c r="A8" s="836" t="s">
        <v>1901</v>
      </c>
      <c r="B8" s="837"/>
      <c r="C8" s="837"/>
      <c r="D8" s="837"/>
      <c r="E8" s="837"/>
      <c r="F8" s="837"/>
      <c r="G8" s="838"/>
      <c r="H8" s="839" t="s">
        <v>1958</v>
      </c>
      <c r="I8" s="839" t="s">
        <v>1959</v>
      </c>
      <c r="J8" s="839" t="s">
        <v>1960</v>
      </c>
      <c r="K8" s="839" t="s">
        <v>1961</v>
      </c>
      <c r="L8" s="841" t="s">
        <v>1892</v>
      </c>
    </row>
    <row r="9" spans="1:12">
      <c r="A9" s="819" t="s">
        <v>2177</v>
      </c>
      <c r="B9" s="820"/>
      <c r="C9" s="659"/>
      <c r="D9" s="659" t="s">
        <v>1905</v>
      </c>
      <c r="E9" s="659" t="s">
        <v>2178</v>
      </c>
      <c r="F9" s="659"/>
      <c r="G9" s="658" t="s">
        <v>1905</v>
      </c>
      <c r="H9" s="840"/>
      <c r="I9" s="840"/>
      <c r="J9" s="840"/>
      <c r="K9" s="840"/>
      <c r="L9" s="842"/>
    </row>
    <row r="10" spans="1:12">
      <c r="A10" s="821">
        <v>0</v>
      </c>
      <c r="B10" s="822"/>
      <c r="C10" s="657"/>
      <c r="D10" s="656">
        <v>0</v>
      </c>
      <c r="E10" s="650">
        <v>550</v>
      </c>
      <c r="F10" s="232"/>
      <c r="G10" s="233">
        <v>13.872999999999999</v>
      </c>
      <c r="H10" s="234" t="s">
        <v>1783</v>
      </c>
      <c r="I10" s="202">
        <f>(E10-A10)*20+(G10-D10)</f>
        <v>11013.873</v>
      </c>
      <c r="J10" s="667">
        <v>20</v>
      </c>
      <c r="K10" s="202">
        <f>I10*J10</f>
        <v>220277.46</v>
      </c>
      <c r="L10" s="666"/>
    </row>
    <row r="11" spans="1:12" ht="15.75" thickBot="1">
      <c r="A11" s="821">
        <v>0</v>
      </c>
      <c r="B11" s="822"/>
      <c r="C11" s="657"/>
      <c r="D11" s="656">
        <v>0</v>
      </c>
      <c r="E11" s="650">
        <v>550</v>
      </c>
      <c r="F11" s="232"/>
      <c r="G11" s="236">
        <v>13.872999999999999</v>
      </c>
      <c r="H11" s="237" t="s">
        <v>1785</v>
      </c>
      <c r="I11" s="202">
        <f>(E11-A11)*20+(G11-D11)</f>
        <v>11013.873</v>
      </c>
      <c r="J11" s="664">
        <v>20</v>
      </c>
      <c r="K11" s="203">
        <f>I11*J11</f>
        <v>220277.46</v>
      </c>
      <c r="L11" s="663"/>
    </row>
    <row r="12" spans="1:12" ht="15.75" thickBot="1">
      <c r="A12" s="823" t="s">
        <v>1693</v>
      </c>
      <c r="B12" s="824"/>
      <c r="C12" s="824"/>
      <c r="D12" s="824"/>
      <c r="E12" s="824"/>
      <c r="F12" s="824"/>
      <c r="G12" s="824"/>
      <c r="H12" s="824"/>
      <c r="I12" s="824"/>
      <c r="J12" s="825"/>
      <c r="K12" s="238">
        <f>SUM(K10:K11)</f>
        <v>440554.92</v>
      </c>
      <c r="L12" s="239"/>
    </row>
    <row r="15" spans="1:12">
      <c r="D15" s="526"/>
      <c r="E15" s="68" t="s">
        <v>2099</v>
      </c>
      <c r="F15" s="68"/>
    </row>
    <row r="16" spans="1:12">
      <c r="D16" s="526"/>
      <c r="E16" s="68" t="s">
        <v>2100</v>
      </c>
      <c r="F16" s="68"/>
    </row>
  </sheetData>
  <mergeCells count="14">
    <mergeCell ref="A9:B9"/>
    <mergeCell ref="A10:B10"/>
    <mergeCell ref="A11:B11"/>
    <mergeCell ref="A12:J12"/>
    <mergeCell ref="A2:L2"/>
    <mergeCell ref="C3:L3"/>
    <mergeCell ref="A6:L6"/>
    <mergeCell ref="B7:C7"/>
    <mergeCell ref="A8:G8"/>
    <mergeCell ref="H8:H9"/>
    <mergeCell ref="I8:I9"/>
    <mergeCell ref="J8:J9"/>
    <mergeCell ref="K8:K9"/>
    <mergeCell ref="L8:L9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4"/>
  <sheetViews>
    <sheetView workbookViewId="0">
      <selection activeCell="M66" sqref="M66"/>
    </sheetView>
  </sheetViews>
  <sheetFormatPr defaultColWidth="8.85546875" defaultRowHeight="15"/>
  <cols>
    <col min="1" max="1" width="3.28515625" customWidth="1"/>
    <col min="2" max="2" width="8.7109375" style="156" customWidth="1"/>
    <col min="3" max="3" width="3.140625" style="153" customWidth="1"/>
    <col min="4" max="4" width="7.28515625" style="153" customWidth="1"/>
    <col min="5" max="5" width="9.5703125" style="153" customWidth="1"/>
    <col min="6" max="7" width="5.42578125" style="153" hidden="1" customWidth="1"/>
    <col min="8" max="8" width="9.42578125" style="153" customWidth="1"/>
    <col min="9" max="9" width="13" style="155" customWidth="1"/>
    <col min="10" max="10" width="16.5703125" style="155" customWidth="1"/>
    <col min="11" max="11" width="18.7109375" style="155" customWidth="1"/>
    <col min="12" max="12" width="29" style="155" customWidth="1"/>
    <col min="13" max="13" width="24.140625" style="155" customWidth="1"/>
    <col min="14" max="14" width="1.7109375" style="155" customWidth="1"/>
    <col min="15" max="15" width="13.7109375" style="155" customWidth="1"/>
    <col min="16" max="17" width="8.85546875" style="156"/>
  </cols>
  <sheetData>
    <row r="1" spans="2:17" ht="15.75" thickBot="1"/>
    <row r="2" spans="2:17" ht="84.75" customHeight="1" thickBot="1">
      <c r="B2" s="856" t="s">
        <v>2082</v>
      </c>
      <c r="C2" s="824"/>
      <c r="D2" s="824"/>
      <c r="E2" s="824"/>
      <c r="F2" s="824"/>
      <c r="G2" s="824"/>
      <c r="H2" s="824"/>
      <c r="I2" s="824"/>
      <c r="J2" s="824"/>
      <c r="K2" s="824"/>
      <c r="L2" s="857"/>
      <c r="M2" s="137"/>
      <c r="N2" s="137"/>
      <c r="O2" s="137"/>
      <c r="P2" s="137"/>
      <c r="Q2" s="137"/>
    </row>
    <row r="3" spans="2:17" ht="30.75" customHeight="1">
      <c r="B3" s="264" t="s">
        <v>1650</v>
      </c>
      <c r="C3" s="220"/>
      <c r="D3" s="858" t="str">
        <f>DESMATAMENTO!C3</f>
        <v>PRESTAÇÃO DE SERVIÇOS PARA DESMATAMENTO, DESTOCAMENTO, LIMPEZA DE ÁREA, RECONFORMAÇÃO E  RECUPERAÇÃO AMBIENTAL DE JAZIDAS E DOS BORDOS REFERENTE A OBRA DE PAVIMENTAÇÃO DA RODOVIA MT 208</v>
      </c>
      <c r="E3" s="859"/>
      <c r="F3" s="859"/>
      <c r="G3" s="859"/>
      <c r="H3" s="859"/>
      <c r="I3" s="859"/>
      <c r="J3" s="859"/>
      <c r="K3" s="859"/>
      <c r="L3" s="860"/>
      <c r="M3" s="137"/>
      <c r="N3" s="137"/>
      <c r="O3" s="137"/>
      <c r="P3" s="137"/>
      <c r="Q3" s="137"/>
    </row>
    <row r="4" spans="2:17">
      <c r="B4" s="221" t="s">
        <v>1651</v>
      </c>
      <c r="C4" s="222"/>
      <c r="D4" s="196" t="s">
        <v>2080</v>
      </c>
      <c r="E4" s="196"/>
      <c r="F4" s="196"/>
      <c r="G4" s="196"/>
      <c r="H4" s="196"/>
      <c r="I4" s="196"/>
      <c r="J4" s="196"/>
      <c r="K4" s="196"/>
      <c r="L4" s="197"/>
      <c r="M4" s="137"/>
      <c r="N4" s="137"/>
      <c r="O4" s="137"/>
      <c r="P4" s="137"/>
      <c r="Q4" s="137"/>
    </row>
    <row r="5" spans="2:17" ht="15.75" thickBot="1">
      <c r="B5" s="214" t="s">
        <v>2065</v>
      </c>
      <c r="C5" s="223"/>
      <c r="D5" s="215" t="s">
        <v>2066</v>
      </c>
      <c r="E5" s="215"/>
      <c r="F5" s="216"/>
      <c r="G5" s="216"/>
      <c r="H5" s="217"/>
      <c r="I5" s="217"/>
      <c r="J5" s="217"/>
      <c r="K5" s="217"/>
      <c r="L5" s="218"/>
      <c r="M5" s="137"/>
      <c r="N5" s="137"/>
      <c r="O5" s="137"/>
      <c r="P5" s="137"/>
      <c r="Q5" s="137"/>
    </row>
    <row r="6" spans="2:17" ht="15.75" thickBot="1">
      <c r="B6" s="224"/>
      <c r="C6" s="204"/>
      <c r="D6" s="204"/>
      <c r="E6" s="204"/>
      <c r="F6" s="211"/>
      <c r="G6" s="211"/>
      <c r="H6" s="212"/>
      <c r="I6" s="212"/>
      <c r="J6" s="212"/>
      <c r="K6" s="212"/>
      <c r="L6" s="225"/>
      <c r="M6" s="137"/>
      <c r="N6" s="137"/>
      <c r="O6" s="137"/>
      <c r="P6" s="137"/>
      <c r="Q6" s="137"/>
    </row>
    <row r="7" spans="2:17" ht="15.75" thickBot="1">
      <c r="B7" s="213" t="s">
        <v>1937</v>
      </c>
      <c r="C7" s="226"/>
      <c r="D7" s="226"/>
      <c r="E7" s="227">
        <v>4413905</v>
      </c>
      <c r="F7" s="226"/>
      <c r="G7" s="226"/>
      <c r="H7" s="226"/>
      <c r="I7" s="228" t="s">
        <v>1938</v>
      </c>
      <c r="J7" s="229" t="s">
        <v>1957</v>
      </c>
      <c r="K7" s="230"/>
      <c r="L7" s="231"/>
      <c r="M7" s="138"/>
      <c r="N7" s="138"/>
      <c r="O7" s="138"/>
      <c r="P7" s="138"/>
      <c r="Q7" s="138"/>
    </row>
    <row r="8" spans="2:17" ht="15.75" thickBot="1">
      <c r="B8" s="832" t="s">
        <v>1956</v>
      </c>
      <c r="C8" s="833"/>
      <c r="D8" s="833"/>
      <c r="E8" s="833"/>
      <c r="F8" s="833"/>
      <c r="G8" s="833"/>
      <c r="H8" s="833"/>
      <c r="I8" s="833"/>
      <c r="J8" s="833"/>
      <c r="K8" s="833"/>
      <c r="L8" s="834"/>
      <c r="M8" s="138"/>
      <c r="N8" s="138"/>
      <c r="O8" s="138"/>
      <c r="P8" s="138"/>
      <c r="Q8" s="138"/>
    </row>
    <row r="9" spans="2:17" ht="15" customHeight="1">
      <c r="B9" s="846" t="s">
        <v>1901</v>
      </c>
      <c r="C9" s="847"/>
      <c r="D9" s="847"/>
      <c r="E9" s="847"/>
      <c r="F9" s="847"/>
      <c r="G9" s="848"/>
      <c r="H9" s="852" t="s">
        <v>1958</v>
      </c>
      <c r="I9" s="852" t="s">
        <v>1959</v>
      </c>
      <c r="J9" s="852" t="s">
        <v>1960</v>
      </c>
      <c r="K9" s="852" t="s">
        <v>1961</v>
      </c>
      <c r="L9" s="854" t="s">
        <v>1892</v>
      </c>
      <c r="M9" s="137"/>
      <c r="N9" s="137"/>
      <c r="O9" s="137"/>
      <c r="P9" s="137"/>
      <c r="Q9" s="137"/>
    </row>
    <row r="10" spans="2:17" ht="15.75" thickBot="1">
      <c r="B10" s="849"/>
      <c r="C10" s="850"/>
      <c r="D10" s="850"/>
      <c r="E10" s="850"/>
      <c r="F10" s="850"/>
      <c r="G10" s="851"/>
      <c r="H10" s="853"/>
      <c r="I10" s="853"/>
      <c r="J10" s="853"/>
      <c r="K10" s="853"/>
      <c r="L10" s="855"/>
      <c r="M10" s="137"/>
      <c r="N10" s="137"/>
      <c r="O10" s="137"/>
      <c r="P10" s="137"/>
      <c r="Q10" s="137"/>
    </row>
    <row r="11" spans="2:17">
      <c r="B11" s="821">
        <v>543</v>
      </c>
      <c r="C11" s="822"/>
      <c r="D11" s="822"/>
      <c r="E11" s="822"/>
      <c r="F11" s="232" t="s">
        <v>1962</v>
      </c>
      <c r="G11" s="233">
        <v>0</v>
      </c>
      <c r="H11" s="234" t="s">
        <v>1785</v>
      </c>
      <c r="I11" s="202">
        <v>100</v>
      </c>
      <c r="J11" s="667">
        <v>21.975000000000001</v>
      </c>
      <c r="K11" s="202">
        <f>I11*J11</f>
        <v>2197.5</v>
      </c>
      <c r="L11" s="666" t="s">
        <v>1716</v>
      </c>
      <c r="M11" s="137"/>
      <c r="N11" s="137"/>
      <c r="O11" s="137"/>
      <c r="P11" s="137"/>
      <c r="Q11" s="137"/>
    </row>
    <row r="12" spans="2:17">
      <c r="B12" s="821">
        <v>543</v>
      </c>
      <c r="C12" s="822"/>
      <c r="D12" s="822"/>
      <c r="E12" s="822"/>
      <c r="F12" s="232" t="s">
        <v>1962</v>
      </c>
      <c r="G12" s="233">
        <v>0</v>
      </c>
      <c r="H12" s="234" t="s">
        <v>1783</v>
      </c>
      <c r="I12" s="202">
        <v>304.5</v>
      </c>
      <c r="J12" s="667">
        <v>45</v>
      </c>
      <c r="K12" s="202">
        <f>I12*J12</f>
        <v>13702.5</v>
      </c>
      <c r="L12" s="666" t="s">
        <v>1963</v>
      </c>
      <c r="M12" s="137"/>
      <c r="N12" s="137"/>
      <c r="O12" s="137"/>
      <c r="P12" s="137"/>
      <c r="Q12" s="137"/>
    </row>
    <row r="13" spans="2:17">
      <c r="B13" s="821">
        <v>460</v>
      </c>
      <c r="C13" s="822"/>
      <c r="D13" s="822"/>
      <c r="E13" s="822"/>
      <c r="F13" s="232"/>
      <c r="G13" s="233"/>
      <c r="H13" s="234" t="s">
        <v>1783</v>
      </c>
      <c r="I13" s="202">
        <v>300</v>
      </c>
      <c r="J13" s="667">
        <v>25</v>
      </c>
      <c r="K13" s="202">
        <f t="shared" ref="K13:K19" si="0">I13*J13</f>
        <v>7500</v>
      </c>
      <c r="L13" s="666" t="s">
        <v>1964</v>
      </c>
      <c r="M13" s="137"/>
      <c r="N13" s="137"/>
      <c r="O13" s="137"/>
      <c r="P13" s="137"/>
      <c r="Q13" s="137"/>
    </row>
    <row r="14" spans="2:17">
      <c r="B14" s="821">
        <v>366</v>
      </c>
      <c r="C14" s="822"/>
      <c r="D14" s="822"/>
      <c r="E14" s="822"/>
      <c r="F14" s="232"/>
      <c r="G14" s="233"/>
      <c r="H14" s="234" t="s">
        <v>1783</v>
      </c>
      <c r="I14" s="202">
        <v>100</v>
      </c>
      <c r="J14" s="667">
        <v>100</v>
      </c>
      <c r="K14" s="202">
        <f t="shared" si="0"/>
        <v>10000</v>
      </c>
      <c r="L14" s="666" t="s">
        <v>1965</v>
      </c>
      <c r="M14" s="137"/>
      <c r="N14" s="137"/>
      <c r="O14" s="137"/>
      <c r="P14" s="137"/>
      <c r="Q14" s="137"/>
    </row>
    <row r="15" spans="2:17">
      <c r="B15" s="821">
        <v>350</v>
      </c>
      <c r="C15" s="822"/>
      <c r="D15" s="822"/>
      <c r="E15" s="822"/>
      <c r="F15" s="232"/>
      <c r="G15" s="665"/>
      <c r="H15" s="234" t="s">
        <v>1783</v>
      </c>
      <c r="I15" s="202">
        <v>200</v>
      </c>
      <c r="J15" s="667">
        <v>50</v>
      </c>
      <c r="K15" s="202">
        <f t="shared" si="0"/>
        <v>10000</v>
      </c>
      <c r="L15" s="666" t="s">
        <v>1966</v>
      </c>
      <c r="M15" s="137"/>
      <c r="N15" s="137"/>
      <c r="O15" s="137"/>
      <c r="P15" s="137"/>
      <c r="Q15" s="137"/>
    </row>
    <row r="16" spans="2:17">
      <c r="B16" s="821">
        <v>320</v>
      </c>
      <c r="C16" s="822"/>
      <c r="D16" s="822"/>
      <c r="E16" s="822"/>
      <c r="F16" s="232"/>
      <c r="G16" s="665"/>
      <c r="H16" s="234" t="s">
        <v>1785</v>
      </c>
      <c r="I16" s="202">
        <v>80</v>
      </c>
      <c r="J16" s="667">
        <v>100</v>
      </c>
      <c r="K16" s="202">
        <f t="shared" si="0"/>
        <v>8000</v>
      </c>
      <c r="L16" s="666" t="s">
        <v>1967</v>
      </c>
      <c r="M16" s="137"/>
      <c r="N16" s="137"/>
      <c r="O16" s="137"/>
      <c r="P16" s="137"/>
      <c r="Q16" s="137"/>
    </row>
    <row r="17" spans="2:17">
      <c r="B17" s="821">
        <v>308</v>
      </c>
      <c r="C17" s="822"/>
      <c r="D17" s="822"/>
      <c r="E17" s="822"/>
      <c r="F17" s="232"/>
      <c r="G17" s="233"/>
      <c r="H17" s="234" t="s">
        <v>1785</v>
      </c>
      <c r="I17" s="202">
        <v>90</v>
      </c>
      <c r="J17" s="667">
        <v>40</v>
      </c>
      <c r="K17" s="202">
        <f t="shared" si="0"/>
        <v>3600</v>
      </c>
      <c r="L17" s="666" t="s">
        <v>1968</v>
      </c>
      <c r="M17" s="137"/>
      <c r="N17" s="137"/>
      <c r="O17" s="137"/>
      <c r="P17" s="137"/>
      <c r="Q17" s="137"/>
    </row>
    <row r="18" spans="2:17">
      <c r="B18" s="821">
        <v>308</v>
      </c>
      <c r="C18" s="822"/>
      <c r="D18" s="822"/>
      <c r="E18" s="822"/>
      <c r="F18" s="232"/>
      <c r="G18" s="233"/>
      <c r="H18" s="234" t="s">
        <v>1783</v>
      </c>
      <c r="I18" s="202">
        <v>150</v>
      </c>
      <c r="J18" s="667">
        <v>100</v>
      </c>
      <c r="K18" s="202">
        <f t="shared" si="0"/>
        <v>15000</v>
      </c>
      <c r="L18" s="666" t="s">
        <v>1969</v>
      </c>
      <c r="M18" s="137"/>
      <c r="N18" s="137"/>
      <c r="O18" s="137"/>
      <c r="P18" s="137"/>
      <c r="Q18" s="137"/>
    </row>
    <row r="19" spans="2:17" ht="15.75" thickBot="1">
      <c r="B19" s="843">
        <v>260</v>
      </c>
      <c r="C19" s="844"/>
      <c r="D19" s="844"/>
      <c r="E19" s="844"/>
      <c r="F19" s="235"/>
      <c r="G19" s="236"/>
      <c r="H19" s="237" t="s">
        <v>1783</v>
      </c>
      <c r="I19" s="203">
        <v>100</v>
      </c>
      <c r="J19" s="664">
        <v>50</v>
      </c>
      <c r="K19" s="203">
        <f t="shared" si="0"/>
        <v>5000</v>
      </c>
      <c r="L19" s="663" t="s">
        <v>1970</v>
      </c>
      <c r="M19" s="137"/>
      <c r="N19" s="137"/>
      <c r="O19" s="137"/>
      <c r="P19" s="137"/>
      <c r="Q19" s="137"/>
    </row>
    <row r="20" spans="2:17" ht="15.75" thickBot="1">
      <c r="B20" s="823" t="s">
        <v>1693</v>
      </c>
      <c r="C20" s="824"/>
      <c r="D20" s="824"/>
      <c r="E20" s="824"/>
      <c r="F20" s="824"/>
      <c r="G20" s="824"/>
      <c r="H20" s="824"/>
      <c r="I20" s="824"/>
      <c r="J20" s="825"/>
      <c r="K20" s="238">
        <f>SUM(K11:K19)</f>
        <v>75000</v>
      </c>
      <c r="L20" s="239"/>
      <c r="M20" s="157"/>
      <c r="N20" s="157"/>
      <c r="O20" s="157"/>
      <c r="P20" s="157"/>
      <c r="Q20" s="157"/>
    </row>
    <row r="21" spans="2:17" ht="15.75" thickBot="1">
      <c r="B21" s="240"/>
      <c r="C21" s="241"/>
      <c r="D21" s="241"/>
      <c r="E21" s="241"/>
      <c r="F21" s="241"/>
      <c r="G21" s="241"/>
      <c r="H21" s="241"/>
      <c r="I21" s="195"/>
      <c r="J21" s="195"/>
      <c r="K21" s="219"/>
      <c r="L21" s="195"/>
    </row>
    <row r="22" spans="2:17" ht="15.75" thickBot="1">
      <c r="B22" s="213" t="s">
        <v>1937</v>
      </c>
      <c r="C22" s="226"/>
      <c r="D22" s="227">
        <v>4413905</v>
      </c>
      <c r="E22" s="242"/>
      <c r="F22" s="226"/>
      <c r="G22" s="226"/>
      <c r="H22" s="226"/>
      <c r="I22" s="228" t="s">
        <v>1938</v>
      </c>
      <c r="J22" s="229" t="s">
        <v>1957</v>
      </c>
      <c r="K22" s="243"/>
      <c r="L22" s="231"/>
    </row>
    <row r="23" spans="2:17" ht="15.75" thickBot="1">
      <c r="B23" s="832" t="s">
        <v>2167</v>
      </c>
      <c r="C23" s="833"/>
      <c r="D23" s="833"/>
      <c r="E23" s="833"/>
      <c r="F23" s="833"/>
      <c r="G23" s="833"/>
      <c r="H23" s="833"/>
      <c r="I23" s="833"/>
      <c r="J23" s="833"/>
      <c r="K23" s="833"/>
      <c r="L23" s="834"/>
    </row>
    <row r="24" spans="2:17" ht="15" customHeight="1">
      <c r="B24" s="846" t="s">
        <v>1901</v>
      </c>
      <c r="C24" s="847"/>
      <c r="D24" s="847"/>
      <c r="E24" s="847"/>
      <c r="F24" s="847"/>
      <c r="G24" s="848"/>
      <c r="H24" s="852" t="s">
        <v>1958</v>
      </c>
      <c r="I24" s="852" t="s">
        <v>1959</v>
      </c>
      <c r="J24" s="852" t="s">
        <v>1960</v>
      </c>
      <c r="K24" s="852" t="s">
        <v>1961</v>
      </c>
      <c r="L24" s="854" t="s">
        <v>1892</v>
      </c>
    </row>
    <row r="25" spans="2:17" ht="15.75" thickBot="1">
      <c r="B25" s="849"/>
      <c r="C25" s="850"/>
      <c r="D25" s="850"/>
      <c r="E25" s="850"/>
      <c r="F25" s="850"/>
      <c r="G25" s="851"/>
      <c r="H25" s="853"/>
      <c r="I25" s="853"/>
      <c r="J25" s="853"/>
      <c r="K25" s="853"/>
      <c r="L25" s="855"/>
    </row>
    <row r="26" spans="2:17">
      <c r="B26" s="821">
        <v>950</v>
      </c>
      <c r="C26" s="822"/>
      <c r="D26" s="822"/>
      <c r="E26" s="822"/>
      <c r="F26" s="232" t="s">
        <v>1962</v>
      </c>
      <c r="G26" s="233">
        <v>0</v>
      </c>
      <c r="H26" s="234" t="s">
        <v>1783</v>
      </c>
      <c r="I26" s="202">
        <v>150</v>
      </c>
      <c r="J26" s="667">
        <v>27</v>
      </c>
      <c r="K26" s="202">
        <f t="shared" ref="K26:K34" si="1">I26*J26</f>
        <v>4050</v>
      </c>
      <c r="L26" s="666" t="s">
        <v>1980</v>
      </c>
    </row>
    <row r="27" spans="2:17">
      <c r="B27" s="821">
        <v>800</v>
      </c>
      <c r="C27" s="822"/>
      <c r="D27" s="822"/>
      <c r="E27" s="822"/>
      <c r="F27" s="232" t="s">
        <v>1962</v>
      </c>
      <c r="G27" s="233">
        <v>0</v>
      </c>
      <c r="H27" s="234" t="s">
        <v>1783</v>
      </c>
      <c r="I27" s="202">
        <v>100</v>
      </c>
      <c r="J27" s="667">
        <v>23</v>
      </c>
      <c r="K27" s="202">
        <f t="shared" si="1"/>
        <v>2300</v>
      </c>
      <c r="L27" s="666" t="s">
        <v>1979</v>
      </c>
    </row>
    <row r="28" spans="2:17">
      <c r="B28" s="821">
        <v>530</v>
      </c>
      <c r="C28" s="822"/>
      <c r="D28" s="822"/>
      <c r="E28" s="822"/>
      <c r="F28" s="232"/>
      <c r="G28" s="233"/>
      <c r="H28" s="234" t="s">
        <v>1783</v>
      </c>
      <c r="I28" s="202">
        <v>100</v>
      </c>
      <c r="J28" s="667">
        <v>24</v>
      </c>
      <c r="K28" s="202">
        <f t="shared" si="1"/>
        <v>2400</v>
      </c>
      <c r="L28" s="666" t="s">
        <v>1978</v>
      </c>
    </row>
    <row r="29" spans="2:17">
      <c r="B29" s="821">
        <v>390</v>
      </c>
      <c r="C29" s="822"/>
      <c r="D29" s="822"/>
      <c r="E29" s="822"/>
      <c r="F29" s="232"/>
      <c r="G29" s="233"/>
      <c r="H29" s="234" t="s">
        <v>1783</v>
      </c>
      <c r="I29" s="202">
        <v>150</v>
      </c>
      <c r="J29" s="667">
        <v>28</v>
      </c>
      <c r="K29" s="202">
        <f t="shared" si="1"/>
        <v>4200</v>
      </c>
      <c r="L29" s="666" t="s">
        <v>1977</v>
      </c>
    </row>
    <row r="30" spans="2:17">
      <c r="B30" s="821">
        <v>245</v>
      </c>
      <c r="C30" s="822"/>
      <c r="D30" s="822"/>
      <c r="E30" s="822"/>
      <c r="F30" s="232"/>
      <c r="G30" s="665"/>
      <c r="H30" s="234" t="s">
        <v>1785</v>
      </c>
      <c r="I30" s="202">
        <v>150</v>
      </c>
      <c r="J30" s="667">
        <v>28</v>
      </c>
      <c r="K30" s="202">
        <f t="shared" si="1"/>
        <v>4200</v>
      </c>
      <c r="L30" s="666" t="s">
        <v>1976</v>
      </c>
    </row>
    <row r="31" spans="2:17">
      <c r="B31" s="821">
        <v>245</v>
      </c>
      <c r="C31" s="822"/>
      <c r="D31" s="822"/>
      <c r="E31" s="822"/>
      <c r="F31" s="232"/>
      <c r="G31" s="665"/>
      <c r="H31" s="234" t="s">
        <v>1783</v>
      </c>
      <c r="I31" s="202">
        <v>150</v>
      </c>
      <c r="J31" s="667">
        <v>26.86665</v>
      </c>
      <c r="K31" s="202">
        <f t="shared" si="1"/>
        <v>4029.9974999999999</v>
      </c>
      <c r="L31" s="666" t="s">
        <v>1975</v>
      </c>
    </row>
    <row r="32" spans="2:17">
      <c r="B32" s="821">
        <v>140</v>
      </c>
      <c r="C32" s="822"/>
      <c r="D32" s="822"/>
      <c r="E32" s="822"/>
      <c r="F32" s="232"/>
      <c r="G32" s="233"/>
      <c r="H32" s="234" t="s">
        <v>1783</v>
      </c>
      <c r="I32" s="202">
        <v>250</v>
      </c>
      <c r="J32" s="667">
        <v>23</v>
      </c>
      <c r="K32" s="202">
        <f t="shared" si="1"/>
        <v>5750</v>
      </c>
      <c r="L32" s="666" t="s">
        <v>1974</v>
      </c>
    </row>
    <row r="33" spans="2:13">
      <c r="B33" s="821" t="s">
        <v>2168</v>
      </c>
      <c r="C33" s="822"/>
      <c r="D33" s="822"/>
      <c r="E33" s="822"/>
      <c r="F33" s="232"/>
      <c r="G33" s="233"/>
      <c r="H33" s="234" t="s">
        <v>1783</v>
      </c>
      <c r="I33" s="202">
        <v>1849</v>
      </c>
      <c r="J33" s="667">
        <v>13</v>
      </c>
      <c r="K33" s="202">
        <f t="shared" si="1"/>
        <v>24037</v>
      </c>
      <c r="L33" s="666" t="s">
        <v>1973</v>
      </c>
    </row>
    <row r="34" spans="2:13" ht="15.75" thickBot="1">
      <c r="B34" s="843" t="s">
        <v>2168</v>
      </c>
      <c r="C34" s="844"/>
      <c r="D34" s="844"/>
      <c r="E34" s="844"/>
      <c r="F34" s="235"/>
      <c r="G34" s="236"/>
      <c r="H34" s="237" t="s">
        <v>1785</v>
      </c>
      <c r="I34" s="203">
        <v>1849</v>
      </c>
      <c r="J34" s="664">
        <v>13</v>
      </c>
      <c r="K34" s="202">
        <f t="shared" si="1"/>
        <v>24037</v>
      </c>
      <c r="L34" s="663" t="s">
        <v>1971</v>
      </c>
    </row>
    <row r="35" spans="2:13" ht="15.75" thickBot="1">
      <c r="B35" s="823" t="s">
        <v>1693</v>
      </c>
      <c r="C35" s="824"/>
      <c r="D35" s="824"/>
      <c r="E35" s="824"/>
      <c r="F35" s="824"/>
      <c r="G35" s="824"/>
      <c r="H35" s="824"/>
      <c r="I35" s="824"/>
      <c r="J35" s="825"/>
      <c r="K35" s="238">
        <f>SUM(K26:K34)</f>
        <v>75003.997499999998</v>
      </c>
      <c r="L35" s="239"/>
    </row>
    <row r="36" spans="2:13" ht="15.75" thickBot="1">
      <c r="B36" s="240"/>
      <c r="C36" s="241"/>
      <c r="D36" s="241"/>
      <c r="E36" s="241"/>
      <c r="F36" s="241"/>
      <c r="G36" s="241"/>
      <c r="H36" s="241"/>
      <c r="I36" s="195"/>
      <c r="J36" s="195"/>
      <c r="K36" s="195"/>
      <c r="L36" s="195"/>
    </row>
    <row r="37" spans="2:13" ht="15.75" thickBot="1">
      <c r="B37" s="213" t="s">
        <v>1937</v>
      </c>
      <c r="C37" s="226"/>
      <c r="D37" s="227">
        <v>4413905</v>
      </c>
      <c r="E37" s="242"/>
      <c r="F37" s="226"/>
      <c r="G37" s="226"/>
      <c r="H37" s="226"/>
      <c r="I37" s="244" t="s">
        <v>1938</v>
      </c>
      <c r="J37" s="229" t="s">
        <v>1957</v>
      </c>
      <c r="K37" s="230"/>
      <c r="L37" s="231"/>
    </row>
    <row r="38" spans="2:13" ht="15.75" thickBot="1">
      <c r="B38" s="832" t="s">
        <v>1981</v>
      </c>
      <c r="C38" s="833"/>
      <c r="D38" s="833"/>
      <c r="E38" s="833"/>
      <c r="F38" s="833"/>
      <c r="G38" s="833"/>
      <c r="H38" s="833"/>
      <c r="I38" s="833"/>
      <c r="J38" s="833"/>
      <c r="K38" s="833"/>
      <c r="L38" s="834"/>
    </row>
    <row r="39" spans="2:13" ht="15" customHeight="1">
      <c r="B39" s="846" t="s">
        <v>1901</v>
      </c>
      <c r="C39" s="847"/>
      <c r="D39" s="847"/>
      <c r="E39" s="847"/>
      <c r="F39" s="847"/>
      <c r="G39" s="848"/>
      <c r="H39" s="852" t="s">
        <v>1958</v>
      </c>
      <c r="I39" s="852" t="s">
        <v>1959</v>
      </c>
      <c r="J39" s="852" t="s">
        <v>1960</v>
      </c>
      <c r="K39" s="852" t="s">
        <v>1961</v>
      </c>
      <c r="L39" s="854" t="s">
        <v>1892</v>
      </c>
    </row>
    <row r="40" spans="2:13" ht="15.75" thickBot="1">
      <c r="B40" s="849"/>
      <c r="C40" s="850"/>
      <c r="D40" s="850"/>
      <c r="E40" s="850"/>
      <c r="F40" s="850"/>
      <c r="G40" s="851"/>
      <c r="H40" s="853"/>
      <c r="I40" s="853"/>
      <c r="J40" s="853"/>
      <c r="K40" s="853"/>
      <c r="L40" s="855"/>
    </row>
    <row r="41" spans="2:13">
      <c r="B41" s="821" t="s">
        <v>2169</v>
      </c>
      <c r="C41" s="822"/>
      <c r="D41" s="822"/>
      <c r="E41" s="822"/>
      <c r="F41" s="232" t="s">
        <v>1962</v>
      </c>
      <c r="G41" s="233">
        <v>0</v>
      </c>
      <c r="H41" s="234" t="s">
        <v>1783</v>
      </c>
      <c r="I41" s="202">
        <v>10800</v>
      </c>
      <c r="J41" s="667">
        <v>1.9398519999999999</v>
      </c>
      <c r="K41" s="202">
        <f>I41*J41</f>
        <v>20950.401599999997</v>
      </c>
      <c r="L41" s="666"/>
    </row>
    <row r="42" spans="2:13">
      <c r="B42" s="821" t="s">
        <v>2169</v>
      </c>
      <c r="C42" s="822"/>
      <c r="D42" s="822"/>
      <c r="E42" s="822"/>
      <c r="F42" s="232" t="s">
        <v>1962</v>
      </c>
      <c r="G42" s="233">
        <v>0</v>
      </c>
      <c r="H42" s="234" t="s">
        <v>1785</v>
      </c>
      <c r="I42" s="202">
        <v>10800</v>
      </c>
      <c r="J42" s="667">
        <v>1.9398519999999999</v>
      </c>
      <c r="K42" s="202">
        <f>I42*J42</f>
        <v>20950.401599999997</v>
      </c>
      <c r="L42" s="666"/>
    </row>
    <row r="43" spans="2:13" ht="15.75" thickBot="1">
      <c r="B43" s="245"/>
      <c r="C43" s="246"/>
      <c r="D43" s="247"/>
      <c r="E43" s="248"/>
      <c r="F43" s="246"/>
      <c r="G43" s="247"/>
      <c r="H43" s="249"/>
      <c r="I43" s="201"/>
      <c r="J43" s="201"/>
      <c r="K43" s="201"/>
      <c r="L43" s="250"/>
    </row>
    <row r="44" spans="2:13" ht="15.75" thickBot="1">
      <c r="B44" s="823" t="s">
        <v>1693</v>
      </c>
      <c r="C44" s="824"/>
      <c r="D44" s="824"/>
      <c r="E44" s="824"/>
      <c r="F44" s="824"/>
      <c r="G44" s="824"/>
      <c r="H44" s="824"/>
      <c r="I44" s="824"/>
      <c r="J44" s="825"/>
      <c r="K44" s="238">
        <f>SUM(K41:K43)</f>
        <v>41900.803199999995</v>
      </c>
      <c r="L44" s="239"/>
      <c r="M44">
        <f>K44+K35</f>
        <v>116904.80069999999</v>
      </c>
    </row>
    <row r="45" spans="2:13">
      <c r="B45" s="240"/>
      <c r="C45" s="241"/>
      <c r="D45" s="241"/>
      <c r="E45" s="241"/>
      <c r="F45" s="241"/>
      <c r="G45" s="241"/>
      <c r="H45" s="241"/>
      <c r="I45" s="195"/>
      <c r="J45" s="195"/>
      <c r="K45" s="195"/>
      <c r="L45" s="195"/>
    </row>
    <row r="46" spans="2:13" ht="15.75" thickBot="1">
      <c r="B46" s="240"/>
      <c r="C46" s="241"/>
      <c r="D46" s="241"/>
      <c r="E46" s="241"/>
      <c r="F46" s="241"/>
      <c r="G46" s="241"/>
      <c r="H46" s="241"/>
      <c r="I46" s="195"/>
      <c r="J46" s="195"/>
      <c r="K46" s="195"/>
      <c r="L46" s="195"/>
    </row>
    <row r="47" spans="2:13" ht="15.75" thickBot="1">
      <c r="B47" s="206" t="s">
        <v>1937</v>
      </c>
      <c r="C47" s="207"/>
      <c r="D47" s="207"/>
      <c r="E47" s="251" t="s">
        <v>1748</v>
      </c>
      <c r="F47" s="207"/>
      <c r="G47" s="207"/>
      <c r="H47" s="207"/>
      <c r="I47" s="208" t="s">
        <v>1938</v>
      </c>
      <c r="J47" s="209" t="s">
        <v>1957</v>
      </c>
      <c r="K47" s="252"/>
      <c r="L47" s="210"/>
    </row>
    <row r="48" spans="2:13" ht="15.75" thickBot="1">
      <c r="B48" s="832" t="s">
        <v>1985</v>
      </c>
      <c r="C48" s="833"/>
      <c r="D48" s="833"/>
      <c r="E48" s="833"/>
      <c r="F48" s="833"/>
      <c r="G48" s="833"/>
      <c r="H48" s="833"/>
      <c r="I48" s="833"/>
      <c r="J48" s="833"/>
      <c r="K48" s="833"/>
      <c r="L48" s="834"/>
    </row>
    <row r="49" spans="2:12">
      <c r="B49" s="846" t="s">
        <v>1901</v>
      </c>
      <c r="C49" s="847"/>
      <c r="D49" s="847"/>
      <c r="E49" s="847"/>
      <c r="F49" s="847"/>
      <c r="G49" s="848"/>
      <c r="H49" s="852" t="s">
        <v>1958</v>
      </c>
      <c r="I49" s="852" t="s">
        <v>1959</v>
      </c>
      <c r="J49" s="852" t="s">
        <v>1960</v>
      </c>
      <c r="K49" s="852" t="s">
        <v>1961</v>
      </c>
      <c r="L49" s="854" t="s">
        <v>1892</v>
      </c>
    </row>
    <row r="50" spans="2:12" ht="15.75" thickBot="1">
      <c r="B50" s="849"/>
      <c r="C50" s="850"/>
      <c r="D50" s="850"/>
      <c r="E50" s="850"/>
      <c r="F50" s="850"/>
      <c r="G50" s="851"/>
      <c r="H50" s="853"/>
      <c r="I50" s="853"/>
      <c r="J50" s="853"/>
      <c r="K50" s="853"/>
      <c r="L50" s="855"/>
    </row>
    <row r="51" spans="2:12">
      <c r="B51" s="821">
        <v>950</v>
      </c>
      <c r="C51" s="822"/>
      <c r="D51" s="822"/>
      <c r="E51" s="822"/>
      <c r="F51" s="232" t="s">
        <v>1962</v>
      </c>
      <c r="G51" s="233">
        <v>0</v>
      </c>
      <c r="H51" s="234" t="s">
        <v>1783</v>
      </c>
      <c r="I51" s="202">
        <v>150</v>
      </c>
      <c r="J51" s="667">
        <v>27</v>
      </c>
      <c r="K51" s="202">
        <f t="shared" ref="K51:K59" si="2">I51*J51</f>
        <v>4050</v>
      </c>
      <c r="L51" s="666" t="s">
        <v>1980</v>
      </c>
    </row>
    <row r="52" spans="2:12">
      <c r="B52" s="821">
        <v>800</v>
      </c>
      <c r="C52" s="822"/>
      <c r="D52" s="822"/>
      <c r="E52" s="822"/>
      <c r="F52" s="232" t="s">
        <v>1962</v>
      </c>
      <c r="G52" s="233">
        <v>0</v>
      </c>
      <c r="H52" s="234" t="s">
        <v>1783</v>
      </c>
      <c r="I52" s="202">
        <v>100</v>
      </c>
      <c r="J52" s="667">
        <v>23</v>
      </c>
      <c r="K52" s="202">
        <f t="shared" si="2"/>
        <v>2300</v>
      </c>
      <c r="L52" s="666" t="s">
        <v>1979</v>
      </c>
    </row>
    <row r="53" spans="2:12">
      <c r="B53" s="821">
        <v>530</v>
      </c>
      <c r="C53" s="822"/>
      <c r="D53" s="822"/>
      <c r="E53" s="822"/>
      <c r="F53" s="232"/>
      <c r="G53" s="233"/>
      <c r="H53" s="234" t="s">
        <v>1783</v>
      </c>
      <c r="I53" s="202">
        <v>100</v>
      </c>
      <c r="J53" s="667">
        <v>24</v>
      </c>
      <c r="K53" s="202">
        <f t="shared" si="2"/>
        <v>2400</v>
      </c>
      <c r="L53" s="666" t="s">
        <v>1978</v>
      </c>
    </row>
    <row r="54" spans="2:12">
      <c r="B54" s="821">
        <v>390</v>
      </c>
      <c r="C54" s="822"/>
      <c r="D54" s="822"/>
      <c r="E54" s="822"/>
      <c r="F54" s="232"/>
      <c r="G54" s="233"/>
      <c r="H54" s="234" t="s">
        <v>1783</v>
      </c>
      <c r="I54" s="202">
        <v>150</v>
      </c>
      <c r="J54" s="667">
        <v>28</v>
      </c>
      <c r="K54" s="202">
        <f t="shared" si="2"/>
        <v>4200</v>
      </c>
      <c r="L54" s="666" t="s">
        <v>1977</v>
      </c>
    </row>
    <row r="55" spans="2:12">
      <c r="B55" s="821">
        <v>245</v>
      </c>
      <c r="C55" s="822"/>
      <c r="D55" s="822"/>
      <c r="E55" s="822"/>
      <c r="F55" s="232"/>
      <c r="G55" s="665"/>
      <c r="H55" s="234" t="s">
        <v>1785</v>
      </c>
      <c r="I55" s="202">
        <v>150</v>
      </c>
      <c r="J55" s="667">
        <v>28</v>
      </c>
      <c r="K55" s="202">
        <f t="shared" si="2"/>
        <v>4200</v>
      </c>
      <c r="L55" s="666" t="s">
        <v>1976</v>
      </c>
    </row>
    <row r="56" spans="2:12">
      <c r="B56" s="821">
        <v>245</v>
      </c>
      <c r="C56" s="822"/>
      <c r="D56" s="822"/>
      <c r="E56" s="822"/>
      <c r="F56" s="232"/>
      <c r="G56" s="665"/>
      <c r="H56" s="234" t="s">
        <v>1783</v>
      </c>
      <c r="I56" s="202">
        <v>150</v>
      </c>
      <c r="J56" s="667">
        <v>26.86665</v>
      </c>
      <c r="K56" s="202">
        <f t="shared" si="2"/>
        <v>4029.9974999999999</v>
      </c>
      <c r="L56" s="666" t="s">
        <v>1975</v>
      </c>
    </row>
    <row r="57" spans="2:12">
      <c r="B57" s="821">
        <v>140</v>
      </c>
      <c r="C57" s="822"/>
      <c r="D57" s="822"/>
      <c r="E57" s="822"/>
      <c r="F57" s="232"/>
      <c r="G57" s="233"/>
      <c r="H57" s="234" t="s">
        <v>1783</v>
      </c>
      <c r="I57" s="202">
        <v>250</v>
      </c>
      <c r="J57" s="667">
        <v>23</v>
      </c>
      <c r="K57" s="202">
        <f t="shared" si="2"/>
        <v>5750</v>
      </c>
      <c r="L57" s="666" t="s">
        <v>1974</v>
      </c>
    </row>
    <row r="58" spans="2:12">
      <c r="B58" s="821" t="s">
        <v>2168</v>
      </c>
      <c r="C58" s="822"/>
      <c r="D58" s="822"/>
      <c r="E58" s="822"/>
      <c r="F58" s="232"/>
      <c r="G58" s="233"/>
      <c r="H58" s="234" t="s">
        <v>1783</v>
      </c>
      <c r="I58" s="202">
        <f>I33</f>
        <v>1849</v>
      </c>
      <c r="J58" s="667">
        <v>13</v>
      </c>
      <c r="K58" s="202">
        <f t="shared" si="2"/>
        <v>24037</v>
      </c>
      <c r="L58" s="666" t="s">
        <v>1973</v>
      </c>
    </row>
    <row r="59" spans="2:12" ht="15.75" thickBot="1">
      <c r="B59" s="843" t="s">
        <v>2168</v>
      </c>
      <c r="C59" s="844"/>
      <c r="D59" s="844"/>
      <c r="E59" s="844"/>
      <c r="F59" s="235"/>
      <c r="G59" s="236"/>
      <c r="H59" s="237" t="s">
        <v>1785</v>
      </c>
      <c r="I59" s="203">
        <f>I58</f>
        <v>1849</v>
      </c>
      <c r="J59" s="664">
        <v>13</v>
      </c>
      <c r="K59" s="203">
        <f t="shared" si="2"/>
        <v>24037</v>
      </c>
      <c r="L59" s="663" t="s">
        <v>1971</v>
      </c>
    </row>
    <row r="60" spans="2:12" ht="15.75" thickBot="1">
      <c r="B60" s="823" t="s">
        <v>1693</v>
      </c>
      <c r="C60" s="824"/>
      <c r="D60" s="824"/>
      <c r="E60" s="824"/>
      <c r="F60" s="824"/>
      <c r="G60" s="824"/>
      <c r="H60" s="824"/>
      <c r="I60" s="824"/>
      <c r="J60" s="825"/>
      <c r="K60" s="238">
        <f>SUM(K51:K59)</f>
        <v>75003.997499999998</v>
      </c>
      <c r="L60" s="239"/>
    </row>
    <row r="64" spans="2:12" ht="75" customHeight="1">
      <c r="I64" s="845" t="s">
        <v>2076</v>
      </c>
      <c r="J64" s="845"/>
      <c r="K64" s="845"/>
    </row>
  </sheetData>
  <mergeCells count="64">
    <mergeCell ref="B16:E16"/>
    <mergeCell ref="B2:L2"/>
    <mergeCell ref="D3:L3"/>
    <mergeCell ref="B8:L8"/>
    <mergeCell ref="B9:G10"/>
    <mergeCell ref="H9:H10"/>
    <mergeCell ref="I9:I10"/>
    <mergeCell ref="J9:J10"/>
    <mergeCell ref="K9:K10"/>
    <mergeCell ref="L9:L10"/>
    <mergeCell ref="B11:E11"/>
    <mergeCell ref="B12:E12"/>
    <mergeCell ref="B13:E13"/>
    <mergeCell ref="B14:E14"/>
    <mergeCell ref="B15:E15"/>
    <mergeCell ref="B30:E30"/>
    <mergeCell ref="B17:E17"/>
    <mergeCell ref="B18:E18"/>
    <mergeCell ref="B19:E19"/>
    <mergeCell ref="B20:J20"/>
    <mergeCell ref="B23:L23"/>
    <mergeCell ref="B24:G25"/>
    <mergeCell ref="H24:H25"/>
    <mergeCell ref="I24:I25"/>
    <mergeCell ref="J24:J25"/>
    <mergeCell ref="K24:K25"/>
    <mergeCell ref="L24:L25"/>
    <mergeCell ref="B26:E26"/>
    <mergeCell ref="B27:E27"/>
    <mergeCell ref="B28:E28"/>
    <mergeCell ref="B29:E29"/>
    <mergeCell ref="L39:L40"/>
    <mergeCell ref="B31:E31"/>
    <mergeCell ref="B32:E32"/>
    <mergeCell ref="B33:E33"/>
    <mergeCell ref="B34:E34"/>
    <mergeCell ref="B35:J35"/>
    <mergeCell ref="B38:L38"/>
    <mergeCell ref="B39:G40"/>
    <mergeCell ref="H39:H40"/>
    <mergeCell ref="I39:I40"/>
    <mergeCell ref="J39:J40"/>
    <mergeCell ref="K39:K40"/>
    <mergeCell ref="B56:E56"/>
    <mergeCell ref="B41:E41"/>
    <mergeCell ref="B42:E42"/>
    <mergeCell ref="B44:J44"/>
    <mergeCell ref="B48:L48"/>
    <mergeCell ref="B49:G50"/>
    <mergeCell ref="H49:H50"/>
    <mergeCell ref="I49:I50"/>
    <mergeCell ref="J49:J50"/>
    <mergeCell ref="K49:K50"/>
    <mergeCell ref="L49:L50"/>
    <mergeCell ref="B51:E51"/>
    <mergeCell ref="B52:E52"/>
    <mergeCell ref="B53:E53"/>
    <mergeCell ref="B54:E54"/>
    <mergeCell ref="B55:E55"/>
    <mergeCell ref="B57:E57"/>
    <mergeCell ref="B58:E58"/>
    <mergeCell ref="B59:E59"/>
    <mergeCell ref="B60:J60"/>
    <mergeCell ref="I64:K64"/>
  </mergeCells>
  <printOptions horizontalCentered="1"/>
  <pageMargins left="0.51181102362204722" right="0.31496062992125984" top="0.78740157480314965" bottom="0.78740157480314965" header="0.31496062992125984" footer="0.31496062992125984"/>
  <pageSetup paperSize="9" scale="8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4"/>
  <sheetViews>
    <sheetView workbookViewId="0">
      <selection activeCell="B2" sqref="B2:L2"/>
    </sheetView>
  </sheetViews>
  <sheetFormatPr defaultColWidth="8.85546875" defaultRowHeight="15"/>
  <cols>
    <col min="1" max="1" width="4.42578125" customWidth="1"/>
    <col min="2" max="2" width="10.5703125" style="156" customWidth="1"/>
    <col min="3" max="3" width="3.140625" style="153" customWidth="1"/>
    <col min="4" max="4" width="5.42578125" style="153" bestFit="1" customWidth="1"/>
    <col min="5" max="5" width="8.140625" style="153" customWidth="1"/>
    <col min="6" max="7" width="5.42578125" style="153" hidden="1" customWidth="1"/>
    <col min="8" max="8" width="9.42578125" style="153" customWidth="1"/>
    <col min="9" max="9" width="13" style="155" customWidth="1"/>
    <col min="10" max="10" width="18.28515625" style="155" customWidth="1"/>
    <col min="11" max="11" width="27" style="155" customWidth="1"/>
    <col min="12" max="12" width="36" style="155" customWidth="1"/>
    <col min="13" max="13" width="24.140625" style="155" customWidth="1"/>
    <col min="14" max="14" width="1.7109375" style="155" customWidth="1"/>
    <col min="15" max="15" width="13.7109375" style="155" customWidth="1"/>
    <col min="16" max="17" width="8.85546875" style="156"/>
  </cols>
  <sheetData>
    <row r="1" spans="2:17" ht="15.75" thickBot="1"/>
    <row r="2" spans="2:17" ht="91.35" customHeight="1" thickBot="1">
      <c r="B2" s="826" t="s">
        <v>2083</v>
      </c>
      <c r="C2" s="827"/>
      <c r="D2" s="827"/>
      <c r="E2" s="827"/>
      <c r="F2" s="827"/>
      <c r="G2" s="827"/>
      <c r="H2" s="827"/>
      <c r="I2" s="827"/>
      <c r="J2" s="827"/>
      <c r="K2" s="827"/>
      <c r="L2" s="828"/>
      <c r="M2" s="137"/>
      <c r="N2" s="137"/>
      <c r="O2" s="137"/>
      <c r="P2" s="137"/>
      <c r="Q2" s="137"/>
    </row>
    <row r="3" spans="2:17" ht="30" customHeight="1">
      <c r="B3" s="263" t="s">
        <v>1650</v>
      </c>
      <c r="C3" s="262"/>
      <c r="D3" s="861" t="str">
        <f>HID.JAZIDA!D3</f>
        <v>PRESTAÇÃO DE SERVIÇOS PARA DESMATAMENTO, DESTOCAMENTO, LIMPEZA DE ÁREA, RECONFORMAÇÃO E  RECUPERAÇÃO AMBIENTAL DE JAZIDAS E DOS BORDOS REFERENTE A OBRA DE PAVIMENTAÇÃO DA RODOVIA MT 208</v>
      </c>
      <c r="E3" s="862"/>
      <c r="F3" s="862"/>
      <c r="G3" s="862"/>
      <c r="H3" s="862"/>
      <c r="I3" s="862"/>
      <c r="J3" s="862"/>
      <c r="K3" s="862"/>
      <c r="L3" s="863"/>
      <c r="M3" s="137"/>
      <c r="N3" s="137"/>
      <c r="O3" s="137"/>
      <c r="P3" s="137"/>
      <c r="Q3" s="137"/>
    </row>
    <row r="4" spans="2:17">
      <c r="B4" s="221" t="s">
        <v>1899</v>
      </c>
      <c r="C4" s="222"/>
      <c r="D4" s="196" t="s">
        <v>2080</v>
      </c>
      <c r="E4" s="196"/>
      <c r="F4" s="196"/>
      <c r="G4" s="196"/>
      <c r="H4" s="196"/>
      <c r="I4" s="196"/>
      <c r="J4" s="196"/>
      <c r="K4" s="196"/>
      <c r="L4" s="197"/>
      <c r="M4" s="137"/>
      <c r="N4" s="137"/>
      <c r="O4" s="137"/>
      <c r="P4" s="137"/>
      <c r="Q4" s="137"/>
    </row>
    <row r="5" spans="2:17" ht="15.75" thickBot="1">
      <c r="B5" s="205" t="s">
        <v>2065</v>
      </c>
      <c r="C5" s="222"/>
      <c r="D5" s="196" t="s">
        <v>2066</v>
      </c>
      <c r="E5" s="196"/>
      <c r="F5" s="200"/>
      <c r="G5" s="200"/>
      <c r="H5" s="198"/>
      <c r="I5" s="198"/>
      <c r="J5" s="198"/>
      <c r="K5" s="198"/>
      <c r="L5" s="199"/>
      <c r="M5" s="137"/>
      <c r="N5" s="137"/>
      <c r="O5" s="137"/>
      <c r="P5" s="137"/>
      <c r="Q5" s="137"/>
    </row>
    <row r="6" spans="2:17" ht="15.75" thickBot="1">
      <c r="B6" s="832" t="s">
        <v>1983</v>
      </c>
      <c r="C6" s="833"/>
      <c r="D6" s="833"/>
      <c r="E6" s="833"/>
      <c r="F6" s="833"/>
      <c r="G6" s="833"/>
      <c r="H6" s="833"/>
      <c r="I6" s="833"/>
      <c r="J6" s="833"/>
      <c r="K6" s="833"/>
      <c r="L6" s="834"/>
      <c r="M6" s="137"/>
      <c r="N6" s="137"/>
      <c r="O6" s="137"/>
      <c r="P6" s="137"/>
      <c r="Q6" s="137"/>
    </row>
    <row r="7" spans="2:17">
      <c r="B7" s="205" t="s">
        <v>1937</v>
      </c>
      <c r="C7" s="256"/>
      <c r="D7" s="257" t="s">
        <v>1748</v>
      </c>
      <c r="E7" s="257"/>
      <c r="F7" s="256"/>
      <c r="G7" s="256"/>
      <c r="H7" s="256"/>
      <c r="I7" s="258"/>
      <c r="J7" s="259"/>
      <c r="K7" s="260"/>
      <c r="L7" s="261"/>
      <c r="M7" s="138"/>
      <c r="N7" s="138"/>
      <c r="O7" s="138"/>
      <c r="P7" s="138"/>
      <c r="Q7" s="138"/>
    </row>
    <row r="8" spans="2:17">
      <c r="B8" s="836" t="s">
        <v>1901</v>
      </c>
      <c r="C8" s="837"/>
      <c r="D8" s="837"/>
      <c r="E8" s="837"/>
      <c r="F8" s="837"/>
      <c r="G8" s="838"/>
      <c r="H8" s="839" t="s">
        <v>1958</v>
      </c>
      <c r="I8" s="839" t="s">
        <v>1959</v>
      </c>
      <c r="J8" s="839" t="s">
        <v>1960</v>
      </c>
      <c r="K8" s="839" t="s">
        <v>1961</v>
      </c>
      <c r="L8" s="841" t="s">
        <v>1892</v>
      </c>
      <c r="M8" s="137"/>
      <c r="N8" s="137"/>
      <c r="O8" s="137"/>
      <c r="P8" s="137"/>
      <c r="Q8" s="137"/>
    </row>
    <row r="9" spans="2:17">
      <c r="B9" s="819"/>
      <c r="C9" s="864"/>
      <c r="D9" s="864"/>
      <c r="E9" s="864"/>
      <c r="F9" s="864"/>
      <c r="G9" s="865"/>
      <c r="H9" s="840"/>
      <c r="I9" s="840"/>
      <c r="J9" s="840"/>
      <c r="K9" s="840"/>
      <c r="L9" s="842"/>
      <c r="M9" s="137"/>
      <c r="N9" s="137"/>
      <c r="O9" s="137"/>
      <c r="P9" s="137"/>
      <c r="Q9" s="137"/>
    </row>
    <row r="10" spans="2:17">
      <c r="B10" s="821">
        <v>950</v>
      </c>
      <c r="C10" s="822"/>
      <c r="D10" s="822"/>
      <c r="E10" s="822"/>
      <c r="F10" s="232" t="s">
        <v>1962</v>
      </c>
      <c r="G10" s="233">
        <v>0</v>
      </c>
      <c r="H10" s="234" t="s">
        <v>1783</v>
      </c>
      <c r="I10" s="202">
        <v>150</v>
      </c>
      <c r="J10" s="667">
        <v>27</v>
      </c>
      <c r="K10" s="202">
        <f t="shared" ref="K10:K18" si="0">I10*J10</f>
        <v>4050</v>
      </c>
      <c r="L10" s="666" t="s">
        <v>1980</v>
      </c>
      <c r="M10" s="137"/>
      <c r="N10" s="137"/>
      <c r="O10" s="137"/>
      <c r="P10" s="137"/>
      <c r="Q10" s="137"/>
    </row>
    <row r="11" spans="2:17">
      <c r="B11" s="821">
        <v>800</v>
      </c>
      <c r="C11" s="822"/>
      <c r="D11" s="822"/>
      <c r="E11" s="822"/>
      <c r="F11" s="232" t="s">
        <v>1962</v>
      </c>
      <c r="G11" s="233">
        <v>0</v>
      </c>
      <c r="H11" s="234" t="s">
        <v>1783</v>
      </c>
      <c r="I11" s="202">
        <v>100</v>
      </c>
      <c r="J11" s="667">
        <v>23</v>
      </c>
      <c r="K11" s="202">
        <f t="shared" si="0"/>
        <v>2300</v>
      </c>
      <c r="L11" s="666" t="s">
        <v>1979</v>
      </c>
      <c r="M11" s="137"/>
      <c r="N11" s="137"/>
      <c r="O11" s="137"/>
      <c r="P11" s="137"/>
      <c r="Q11" s="137"/>
    </row>
    <row r="12" spans="2:17">
      <c r="B12" s="821">
        <v>530</v>
      </c>
      <c r="C12" s="822"/>
      <c r="D12" s="822"/>
      <c r="E12" s="822"/>
      <c r="F12" s="232"/>
      <c r="G12" s="233"/>
      <c r="H12" s="234" t="s">
        <v>1783</v>
      </c>
      <c r="I12" s="202">
        <v>100</v>
      </c>
      <c r="J12" s="667">
        <v>24</v>
      </c>
      <c r="K12" s="202">
        <f t="shared" si="0"/>
        <v>2400</v>
      </c>
      <c r="L12" s="666" t="s">
        <v>1978</v>
      </c>
      <c r="M12" s="137"/>
      <c r="N12" s="137"/>
      <c r="O12" s="137"/>
      <c r="P12" s="137"/>
      <c r="Q12" s="137"/>
    </row>
    <row r="13" spans="2:17">
      <c r="B13" s="821">
        <v>390</v>
      </c>
      <c r="C13" s="822"/>
      <c r="D13" s="822"/>
      <c r="E13" s="822"/>
      <c r="F13" s="232"/>
      <c r="G13" s="233"/>
      <c r="H13" s="234" t="s">
        <v>1783</v>
      </c>
      <c r="I13" s="202">
        <v>150</v>
      </c>
      <c r="J13" s="667">
        <v>28</v>
      </c>
      <c r="K13" s="202">
        <f t="shared" si="0"/>
        <v>4200</v>
      </c>
      <c r="L13" s="666" t="s">
        <v>1977</v>
      </c>
      <c r="M13" s="137"/>
      <c r="N13" s="137"/>
      <c r="O13" s="137"/>
      <c r="P13" s="137"/>
      <c r="Q13" s="137"/>
    </row>
    <row r="14" spans="2:17">
      <c r="B14" s="821">
        <v>245</v>
      </c>
      <c r="C14" s="822"/>
      <c r="D14" s="822"/>
      <c r="E14" s="822"/>
      <c r="F14" s="232"/>
      <c r="G14" s="665"/>
      <c r="H14" s="234" t="s">
        <v>1785</v>
      </c>
      <c r="I14" s="202">
        <v>150</v>
      </c>
      <c r="J14" s="667">
        <v>28</v>
      </c>
      <c r="K14" s="202">
        <f t="shared" si="0"/>
        <v>4200</v>
      </c>
      <c r="L14" s="666" t="s">
        <v>1976</v>
      </c>
      <c r="M14" s="137"/>
      <c r="N14" s="137"/>
      <c r="O14" s="137"/>
      <c r="P14" s="137"/>
      <c r="Q14" s="137"/>
    </row>
    <row r="15" spans="2:17">
      <c r="B15" s="821">
        <v>245</v>
      </c>
      <c r="C15" s="822"/>
      <c r="D15" s="822"/>
      <c r="E15" s="822"/>
      <c r="F15" s="232"/>
      <c r="G15" s="665"/>
      <c r="H15" s="234" t="s">
        <v>1783</v>
      </c>
      <c r="I15" s="202">
        <v>150</v>
      </c>
      <c r="J15" s="667">
        <v>26.86665</v>
      </c>
      <c r="K15" s="202">
        <f t="shared" si="0"/>
        <v>4029.9974999999999</v>
      </c>
      <c r="L15" s="666" t="s">
        <v>1975</v>
      </c>
      <c r="M15" s="137"/>
      <c r="N15" s="137"/>
      <c r="O15" s="137"/>
      <c r="P15" s="137"/>
      <c r="Q15" s="137"/>
    </row>
    <row r="16" spans="2:17">
      <c r="B16" s="821">
        <v>140</v>
      </c>
      <c r="C16" s="822"/>
      <c r="D16" s="822"/>
      <c r="E16" s="822"/>
      <c r="F16" s="232"/>
      <c r="G16" s="233"/>
      <c r="H16" s="234" t="s">
        <v>1783</v>
      </c>
      <c r="I16" s="202">
        <v>250</v>
      </c>
      <c r="J16" s="667">
        <v>23</v>
      </c>
      <c r="K16" s="202">
        <f t="shared" si="0"/>
        <v>5750</v>
      </c>
      <c r="L16" s="666" t="s">
        <v>1974</v>
      </c>
      <c r="M16" s="137"/>
      <c r="N16" s="137"/>
      <c r="O16" s="137"/>
      <c r="P16" s="137"/>
      <c r="Q16" s="137"/>
    </row>
    <row r="17" spans="2:17">
      <c r="B17" s="821" t="s">
        <v>2168</v>
      </c>
      <c r="C17" s="822"/>
      <c r="D17" s="822"/>
      <c r="E17" s="822"/>
      <c r="F17" s="232"/>
      <c r="G17" s="233"/>
      <c r="H17" s="234" t="s">
        <v>1783</v>
      </c>
      <c r="I17" s="202">
        <v>10800</v>
      </c>
      <c r="J17" s="667">
        <v>13</v>
      </c>
      <c r="K17" s="202">
        <f t="shared" si="0"/>
        <v>140400</v>
      </c>
      <c r="L17" s="666" t="s">
        <v>1973</v>
      </c>
      <c r="M17" s="137"/>
      <c r="N17" s="137"/>
      <c r="O17" s="137"/>
      <c r="P17" s="137"/>
      <c r="Q17" s="137"/>
    </row>
    <row r="18" spans="2:17" ht="15.75" thickBot="1">
      <c r="B18" s="843" t="s">
        <v>2168</v>
      </c>
      <c r="C18" s="844"/>
      <c r="D18" s="844"/>
      <c r="E18" s="844"/>
      <c r="F18" s="235"/>
      <c r="G18" s="236"/>
      <c r="H18" s="237" t="s">
        <v>1785</v>
      </c>
      <c r="I18" s="203">
        <v>10800</v>
      </c>
      <c r="J18" s="664">
        <v>13</v>
      </c>
      <c r="K18" s="203">
        <f t="shared" si="0"/>
        <v>140400</v>
      </c>
      <c r="L18" s="663" t="s">
        <v>1971</v>
      </c>
      <c r="M18" s="137"/>
      <c r="N18" s="137"/>
      <c r="O18" s="137"/>
      <c r="P18" s="137"/>
      <c r="Q18" s="137"/>
    </row>
    <row r="19" spans="2:17" ht="15.75" thickBot="1">
      <c r="B19" s="823" t="s">
        <v>1693</v>
      </c>
      <c r="C19" s="824"/>
      <c r="D19" s="824"/>
      <c r="E19" s="824"/>
      <c r="F19" s="824"/>
      <c r="G19" s="824"/>
      <c r="H19" s="824"/>
      <c r="I19" s="824"/>
      <c r="J19" s="825"/>
      <c r="K19" s="238">
        <f>SUM(K10:K18)</f>
        <v>307729.9975</v>
      </c>
      <c r="L19" s="239"/>
      <c r="M19" s="157"/>
      <c r="N19" s="157"/>
      <c r="O19" s="157"/>
      <c r="P19" s="157"/>
      <c r="Q19" s="157"/>
    </row>
    <row r="21" spans="2:17">
      <c r="K21" s="158"/>
    </row>
    <row r="22" spans="2:17">
      <c r="K22" s="158"/>
    </row>
    <row r="23" spans="2:17">
      <c r="I23" s="526"/>
      <c r="J23" s="68" t="s">
        <v>2099</v>
      </c>
      <c r="K23" s="68"/>
    </row>
    <row r="24" spans="2:17">
      <c r="I24" s="526"/>
      <c r="J24" s="68" t="s">
        <v>2100</v>
      </c>
      <c r="K24" s="68"/>
    </row>
  </sheetData>
  <mergeCells count="19">
    <mergeCell ref="B2:L2"/>
    <mergeCell ref="D3:L3"/>
    <mergeCell ref="B6:L6"/>
    <mergeCell ref="B8:G9"/>
    <mergeCell ref="H8:H9"/>
    <mergeCell ref="I8:I9"/>
    <mergeCell ref="J8:J9"/>
    <mergeCell ref="K8:K9"/>
    <mergeCell ref="L8:L9"/>
    <mergeCell ref="B16:E16"/>
    <mergeCell ref="B17:E17"/>
    <mergeCell ref="B18:E18"/>
    <mergeCell ref="B19:J19"/>
    <mergeCell ref="B10:E10"/>
    <mergeCell ref="B11:E11"/>
    <mergeCell ref="B12:E12"/>
    <mergeCell ref="B13:E13"/>
    <mergeCell ref="B14:E14"/>
    <mergeCell ref="B15:E15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B1:P76"/>
  <sheetViews>
    <sheetView topLeftCell="A55" zoomScaleNormal="100" zoomScaleSheetLayoutView="100" workbookViewId="0">
      <selection activeCell="I45" sqref="I45"/>
    </sheetView>
  </sheetViews>
  <sheetFormatPr defaultColWidth="8.85546875" defaultRowHeight="15"/>
  <cols>
    <col min="2" max="2" width="10.7109375" style="156" customWidth="1"/>
    <col min="3" max="3" width="3.140625" style="153" customWidth="1"/>
    <col min="4" max="4" width="10" style="153" customWidth="1"/>
    <col min="5" max="5" width="9.42578125" style="153" customWidth="1"/>
    <col min="6" max="7" width="5.42578125" style="153" hidden="1" customWidth="1"/>
    <col min="8" max="8" width="9.42578125" style="153" customWidth="1"/>
    <col min="9" max="9" width="13" style="155" customWidth="1"/>
    <col min="10" max="10" width="18.28515625" style="155" customWidth="1"/>
    <col min="11" max="11" width="27" style="155" customWidth="1"/>
    <col min="12" max="12" width="33.7109375" style="155" customWidth="1"/>
    <col min="13" max="13" width="24.140625" style="155" customWidth="1"/>
    <col min="14" max="14" width="1.7109375" style="155" customWidth="1"/>
    <col min="15" max="15" width="13.7109375" style="155" customWidth="1"/>
    <col min="16" max="16" width="8.85546875" style="156"/>
  </cols>
  <sheetData>
    <row r="1" spans="2:16" ht="15.75" thickBot="1"/>
    <row r="2" spans="2:16" ht="84.75" customHeight="1" thickBot="1">
      <c r="B2" s="856" t="s">
        <v>2082</v>
      </c>
      <c r="C2" s="824"/>
      <c r="D2" s="824"/>
      <c r="E2" s="824"/>
      <c r="F2" s="824"/>
      <c r="G2" s="824"/>
      <c r="H2" s="824"/>
      <c r="I2" s="824"/>
      <c r="J2" s="824"/>
      <c r="K2" s="824"/>
      <c r="L2" s="857"/>
      <c r="M2" s="137"/>
      <c r="N2" s="137"/>
      <c r="O2" s="137"/>
      <c r="P2" s="137"/>
    </row>
    <row r="3" spans="2:16" ht="30.75" customHeight="1">
      <c r="B3" s="264" t="s">
        <v>1650</v>
      </c>
      <c r="C3" s="220"/>
      <c r="D3" s="858" t="s">
        <v>2081</v>
      </c>
      <c r="E3" s="859"/>
      <c r="F3" s="859"/>
      <c r="G3" s="859"/>
      <c r="H3" s="859"/>
      <c r="I3" s="859"/>
      <c r="J3" s="859"/>
      <c r="K3" s="859"/>
      <c r="L3" s="860"/>
      <c r="M3" s="137"/>
      <c r="N3" s="137"/>
      <c r="O3" s="137"/>
      <c r="P3" s="137"/>
    </row>
    <row r="4" spans="2:16">
      <c r="B4" s="221" t="s">
        <v>1651</v>
      </c>
      <c r="C4" s="222"/>
      <c r="D4" s="196" t="s">
        <v>2080</v>
      </c>
      <c r="E4" s="196"/>
      <c r="F4" s="196"/>
      <c r="G4" s="196"/>
      <c r="H4" s="196"/>
      <c r="I4" s="196"/>
      <c r="J4" s="196"/>
      <c r="K4" s="196"/>
      <c r="L4" s="197"/>
      <c r="M4" s="137"/>
      <c r="N4" s="137"/>
      <c r="O4" s="137"/>
      <c r="P4" s="137"/>
    </row>
    <row r="5" spans="2:16" ht="15.75" thickBot="1">
      <c r="B5" s="214" t="s">
        <v>2065</v>
      </c>
      <c r="C5" s="223"/>
      <c r="D5" s="215" t="s">
        <v>2066</v>
      </c>
      <c r="E5" s="215"/>
      <c r="F5" s="216"/>
      <c r="G5" s="216"/>
      <c r="H5" s="217"/>
      <c r="I5" s="217"/>
      <c r="J5" s="217"/>
      <c r="K5" s="217"/>
      <c r="L5" s="218"/>
      <c r="M5" s="137"/>
      <c r="N5" s="137"/>
      <c r="O5" s="137"/>
      <c r="P5" s="137"/>
    </row>
    <row r="6" spans="2:16" ht="15.75" thickBot="1">
      <c r="B6" s="224"/>
      <c r="C6" s="204"/>
      <c r="D6" s="204"/>
      <c r="E6" s="204"/>
      <c r="F6" s="211"/>
      <c r="G6" s="211"/>
      <c r="H6" s="212"/>
      <c r="I6" s="212"/>
      <c r="J6" s="212"/>
      <c r="K6" s="212"/>
      <c r="L6" s="225"/>
      <c r="M6" s="137"/>
      <c r="N6" s="137"/>
      <c r="O6" s="137"/>
      <c r="P6" s="137"/>
    </row>
    <row r="7" spans="2:16" ht="15.75" thickBot="1">
      <c r="B7" s="213" t="s">
        <v>1937</v>
      </c>
      <c r="C7" s="226"/>
      <c r="D7" s="226"/>
      <c r="E7" s="227">
        <v>4413905</v>
      </c>
      <c r="F7" s="226"/>
      <c r="G7" s="226"/>
      <c r="H7" s="226"/>
      <c r="I7" s="244" t="s">
        <v>1938</v>
      </c>
      <c r="J7" s="229" t="s">
        <v>1957</v>
      </c>
      <c r="K7" s="230"/>
      <c r="L7" s="231"/>
      <c r="M7" s="138"/>
      <c r="N7" s="138"/>
      <c r="O7" s="138"/>
      <c r="P7" s="138"/>
    </row>
    <row r="8" spans="2:16" ht="15.75" thickBot="1">
      <c r="B8" s="832" t="s">
        <v>1956</v>
      </c>
      <c r="C8" s="833"/>
      <c r="D8" s="833"/>
      <c r="E8" s="833"/>
      <c r="F8" s="833"/>
      <c r="G8" s="833"/>
      <c r="H8" s="833"/>
      <c r="I8" s="833"/>
      <c r="J8" s="833"/>
      <c r="K8" s="833"/>
      <c r="L8" s="834"/>
      <c r="M8" s="138"/>
      <c r="N8" s="138"/>
      <c r="O8" s="138"/>
      <c r="P8" s="138"/>
    </row>
    <row r="9" spans="2:16" ht="15" customHeight="1">
      <c r="B9" s="846" t="s">
        <v>1901</v>
      </c>
      <c r="C9" s="847"/>
      <c r="D9" s="847"/>
      <c r="E9" s="847"/>
      <c r="F9" s="847"/>
      <c r="G9" s="848"/>
      <c r="H9" s="852" t="s">
        <v>1958</v>
      </c>
      <c r="I9" s="852" t="s">
        <v>1959</v>
      </c>
      <c r="J9" s="852" t="s">
        <v>1960</v>
      </c>
      <c r="K9" s="852" t="s">
        <v>1961</v>
      </c>
      <c r="L9" s="854" t="s">
        <v>1892</v>
      </c>
      <c r="M9" s="137"/>
      <c r="N9" s="137"/>
      <c r="O9" s="137"/>
      <c r="P9" s="137"/>
    </row>
    <row r="10" spans="2:16" ht="15.75" thickBot="1">
      <c r="B10" s="849"/>
      <c r="C10" s="850"/>
      <c r="D10" s="850"/>
      <c r="E10" s="850"/>
      <c r="F10" s="850"/>
      <c r="G10" s="851"/>
      <c r="H10" s="853"/>
      <c r="I10" s="853"/>
      <c r="J10" s="853"/>
      <c r="K10" s="853"/>
      <c r="L10" s="855"/>
      <c r="M10" s="137"/>
      <c r="N10" s="137"/>
      <c r="O10" s="137"/>
      <c r="P10" s="137"/>
    </row>
    <row r="11" spans="2:16">
      <c r="B11" s="866">
        <v>543</v>
      </c>
      <c r="C11" s="867"/>
      <c r="D11" s="867"/>
      <c r="E11" s="867"/>
      <c r="F11" s="232" t="s">
        <v>1962</v>
      </c>
      <c r="G11" s="637">
        <v>0</v>
      </c>
      <c r="H11" s="234" t="s">
        <v>1785</v>
      </c>
      <c r="I11" s="202">
        <v>100</v>
      </c>
      <c r="J11" s="202">
        <v>50</v>
      </c>
      <c r="K11" s="202">
        <f>I11*J11</f>
        <v>5000</v>
      </c>
      <c r="L11" s="638" t="s">
        <v>1716</v>
      </c>
      <c r="M11" s="137"/>
      <c r="N11" s="137"/>
      <c r="O11" s="137"/>
      <c r="P11" s="137"/>
    </row>
    <row r="12" spans="2:16">
      <c r="B12" s="866">
        <v>543</v>
      </c>
      <c r="C12" s="867"/>
      <c r="D12" s="867"/>
      <c r="E12" s="867"/>
      <c r="F12" s="232" t="s">
        <v>1962</v>
      </c>
      <c r="G12" s="637">
        <v>0</v>
      </c>
      <c r="H12" s="234" t="s">
        <v>1783</v>
      </c>
      <c r="I12" s="202">
        <v>200</v>
      </c>
      <c r="J12" s="202">
        <v>90</v>
      </c>
      <c r="K12" s="202">
        <f>I12*J12</f>
        <v>18000</v>
      </c>
      <c r="L12" s="638" t="s">
        <v>1963</v>
      </c>
      <c r="M12" s="137"/>
      <c r="N12" s="137"/>
      <c r="O12" s="137"/>
      <c r="P12" s="137"/>
    </row>
    <row r="13" spans="2:16">
      <c r="B13" s="866">
        <v>460</v>
      </c>
      <c r="C13" s="867"/>
      <c r="D13" s="867"/>
      <c r="E13" s="867"/>
      <c r="F13" s="232"/>
      <c r="G13" s="637"/>
      <c r="H13" s="234" t="s">
        <v>1783</v>
      </c>
      <c r="I13" s="202">
        <v>200</v>
      </c>
      <c r="J13" s="202">
        <v>50</v>
      </c>
      <c r="K13" s="202">
        <f t="shared" ref="K13:K19" si="0">I13*J13</f>
        <v>10000</v>
      </c>
      <c r="L13" s="638" t="s">
        <v>1964</v>
      </c>
      <c r="M13" s="137"/>
      <c r="N13" s="137"/>
      <c r="O13" s="137"/>
      <c r="P13" s="137"/>
    </row>
    <row r="14" spans="2:16">
      <c r="B14" s="866">
        <v>366</v>
      </c>
      <c r="C14" s="867"/>
      <c r="D14" s="867"/>
      <c r="E14" s="867"/>
      <c r="F14" s="232"/>
      <c r="G14" s="637"/>
      <c r="H14" s="234" t="s">
        <v>1783</v>
      </c>
      <c r="I14" s="202">
        <v>100</v>
      </c>
      <c r="J14" s="202">
        <v>200</v>
      </c>
      <c r="K14" s="202">
        <f t="shared" si="0"/>
        <v>20000</v>
      </c>
      <c r="L14" s="638" t="s">
        <v>1965</v>
      </c>
      <c r="M14" s="137"/>
      <c r="N14" s="137"/>
      <c r="O14" s="137"/>
      <c r="P14" s="137"/>
    </row>
    <row r="15" spans="2:16">
      <c r="B15" s="866">
        <v>350</v>
      </c>
      <c r="C15" s="867"/>
      <c r="D15" s="867"/>
      <c r="E15" s="867"/>
      <c r="F15" s="232"/>
      <c r="G15" s="639"/>
      <c r="H15" s="234" t="s">
        <v>1783</v>
      </c>
      <c r="I15" s="202">
        <v>200</v>
      </c>
      <c r="J15" s="202">
        <v>100</v>
      </c>
      <c r="K15" s="202">
        <f t="shared" si="0"/>
        <v>20000</v>
      </c>
      <c r="L15" s="638" t="s">
        <v>1966</v>
      </c>
      <c r="M15" s="137"/>
      <c r="N15" s="137"/>
      <c r="O15" s="137"/>
      <c r="P15" s="137"/>
    </row>
    <row r="16" spans="2:16">
      <c r="B16" s="866">
        <v>320</v>
      </c>
      <c r="C16" s="867"/>
      <c r="D16" s="867"/>
      <c r="E16" s="867"/>
      <c r="F16" s="232"/>
      <c r="G16" s="639"/>
      <c r="H16" s="234" t="s">
        <v>1785</v>
      </c>
      <c r="I16" s="202">
        <v>80</v>
      </c>
      <c r="J16" s="202">
        <v>205</v>
      </c>
      <c r="K16" s="202">
        <f t="shared" si="0"/>
        <v>16400</v>
      </c>
      <c r="L16" s="638" t="s">
        <v>1967</v>
      </c>
      <c r="M16" s="137"/>
      <c r="N16" s="137"/>
      <c r="O16" s="137"/>
      <c r="P16" s="137"/>
    </row>
    <row r="17" spans="2:16">
      <c r="B17" s="866">
        <v>308</v>
      </c>
      <c r="C17" s="867"/>
      <c r="D17" s="867"/>
      <c r="E17" s="867"/>
      <c r="F17" s="232"/>
      <c r="G17" s="637"/>
      <c r="H17" s="234" t="s">
        <v>1785</v>
      </c>
      <c r="I17" s="202">
        <v>90</v>
      </c>
      <c r="J17" s="202">
        <v>90</v>
      </c>
      <c r="K17" s="202">
        <f t="shared" si="0"/>
        <v>8100</v>
      </c>
      <c r="L17" s="638" t="s">
        <v>1968</v>
      </c>
      <c r="M17" s="137"/>
      <c r="N17" s="137"/>
      <c r="O17" s="137"/>
      <c r="P17" s="137"/>
    </row>
    <row r="18" spans="2:16">
      <c r="B18" s="866">
        <v>308</v>
      </c>
      <c r="C18" s="867"/>
      <c r="D18" s="867"/>
      <c r="E18" s="867"/>
      <c r="F18" s="232"/>
      <c r="G18" s="637"/>
      <c r="H18" s="234" t="s">
        <v>1783</v>
      </c>
      <c r="I18" s="202">
        <v>150</v>
      </c>
      <c r="J18" s="202">
        <v>300</v>
      </c>
      <c r="K18" s="202">
        <f t="shared" si="0"/>
        <v>45000</v>
      </c>
      <c r="L18" s="638" t="s">
        <v>1969</v>
      </c>
      <c r="M18" s="137"/>
      <c r="N18" s="137"/>
      <c r="O18" s="137"/>
      <c r="P18" s="137"/>
    </row>
    <row r="19" spans="2:16" ht="15.75" thickBot="1">
      <c r="B19" s="868">
        <v>260</v>
      </c>
      <c r="C19" s="869"/>
      <c r="D19" s="869"/>
      <c r="E19" s="869"/>
      <c r="F19" s="235"/>
      <c r="G19" s="640"/>
      <c r="H19" s="237" t="s">
        <v>1783</v>
      </c>
      <c r="I19" s="203">
        <v>100</v>
      </c>
      <c r="J19" s="203">
        <v>50</v>
      </c>
      <c r="K19" s="203">
        <f t="shared" si="0"/>
        <v>5000</v>
      </c>
      <c r="L19" s="641" t="s">
        <v>1970</v>
      </c>
      <c r="M19" s="137"/>
      <c r="N19" s="137"/>
      <c r="O19" s="137"/>
      <c r="P19" s="137"/>
    </row>
    <row r="20" spans="2:16" ht="15.75" thickBot="1">
      <c r="B20" s="823" t="s">
        <v>1693</v>
      </c>
      <c r="C20" s="824"/>
      <c r="D20" s="824"/>
      <c r="E20" s="824"/>
      <c r="F20" s="824"/>
      <c r="G20" s="824"/>
      <c r="H20" s="824"/>
      <c r="I20" s="824"/>
      <c r="J20" s="825"/>
      <c r="K20" s="238">
        <f>SUM(K11:K19)</f>
        <v>147500</v>
      </c>
      <c r="L20" s="239"/>
      <c r="M20" s="157"/>
      <c r="N20" s="157"/>
      <c r="O20" s="157"/>
      <c r="P20" s="157"/>
    </row>
    <row r="21" spans="2:16" ht="15.75" thickBot="1">
      <c r="B21" s="240"/>
      <c r="C21" s="241"/>
      <c r="D21" s="241"/>
      <c r="E21" s="241"/>
      <c r="F21" s="241"/>
      <c r="G21" s="241"/>
      <c r="H21" s="241"/>
      <c r="I21" s="195"/>
      <c r="J21" s="195"/>
      <c r="K21" s="219"/>
      <c r="L21" s="195"/>
    </row>
    <row r="22" spans="2:16" ht="15.75" thickBot="1">
      <c r="B22" s="213" t="s">
        <v>1937</v>
      </c>
      <c r="C22" s="226"/>
      <c r="D22" s="227">
        <v>4413905</v>
      </c>
      <c r="E22" s="242"/>
      <c r="F22" s="226"/>
      <c r="G22" s="226"/>
      <c r="H22" s="226"/>
      <c r="I22" s="228" t="s">
        <v>1938</v>
      </c>
      <c r="J22" s="229" t="s">
        <v>1957</v>
      </c>
      <c r="K22" s="243"/>
      <c r="L22" s="231"/>
    </row>
    <row r="23" spans="2:16" ht="15.75" thickBot="1">
      <c r="B23" s="832" t="s">
        <v>2159</v>
      </c>
      <c r="C23" s="833"/>
      <c r="D23" s="833"/>
      <c r="E23" s="833"/>
      <c r="F23" s="833"/>
      <c r="G23" s="833"/>
      <c r="H23" s="833"/>
      <c r="I23" s="833"/>
      <c r="J23" s="833"/>
      <c r="K23" s="833"/>
      <c r="L23" s="834"/>
    </row>
    <row r="24" spans="2:16" ht="15" customHeight="1">
      <c r="B24" s="846" t="s">
        <v>1901</v>
      </c>
      <c r="C24" s="847"/>
      <c r="D24" s="847"/>
      <c r="E24" s="847"/>
      <c r="F24" s="847"/>
      <c r="G24" s="848"/>
      <c r="H24" s="852" t="s">
        <v>1958</v>
      </c>
      <c r="I24" s="852" t="s">
        <v>1959</v>
      </c>
      <c r="J24" s="852" t="s">
        <v>1960</v>
      </c>
      <c r="K24" s="852" t="s">
        <v>1961</v>
      </c>
      <c r="L24" s="854" t="s">
        <v>1892</v>
      </c>
    </row>
    <row r="25" spans="2:16" ht="15.75" thickBot="1">
      <c r="B25" s="849"/>
      <c r="C25" s="850"/>
      <c r="D25" s="850"/>
      <c r="E25" s="850"/>
      <c r="F25" s="850"/>
      <c r="G25" s="851"/>
      <c r="H25" s="853"/>
      <c r="I25" s="853"/>
      <c r="J25" s="853"/>
      <c r="K25" s="853"/>
      <c r="L25" s="855"/>
    </row>
    <row r="26" spans="2:16">
      <c r="B26" s="866">
        <v>950</v>
      </c>
      <c r="C26" s="867"/>
      <c r="D26" s="867"/>
      <c r="E26" s="867"/>
      <c r="F26" s="232" t="s">
        <v>1962</v>
      </c>
      <c r="G26" s="637">
        <v>0</v>
      </c>
      <c r="H26" s="234" t="s">
        <v>1783</v>
      </c>
      <c r="I26" s="202">
        <v>150</v>
      </c>
      <c r="J26" s="202">
        <v>6</v>
      </c>
      <c r="K26" s="202">
        <f t="shared" ref="K26:K34" si="1">I26*J26</f>
        <v>900</v>
      </c>
      <c r="L26" s="638" t="s">
        <v>1980</v>
      </c>
    </row>
    <row r="27" spans="2:16">
      <c r="B27" s="866">
        <v>800</v>
      </c>
      <c r="C27" s="867"/>
      <c r="D27" s="867"/>
      <c r="E27" s="867"/>
      <c r="F27" s="232" t="s">
        <v>1962</v>
      </c>
      <c r="G27" s="637">
        <v>0</v>
      </c>
      <c r="H27" s="234" t="s">
        <v>1783</v>
      </c>
      <c r="I27" s="202">
        <v>100</v>
      </c>
      <c r="J27" s="202">
        <v>6</v>
      </c>
      <c r="K27" s="202">
        <f t="shared" si="1"/>
        <v>600</v>
      </c>
      <c r="L27" s="638" t="s">
        <v>1979</v>
      </c>
    </row>
    <row r="28" spans="2:16">
      <c r="B28" s="866">
        <v>530</v>
      </c>
      <c r="C28" s="867"/>
      <c r="D28" s="867"/>
      <c r="E28" s="867"/>
      <c r="F28" s="232"/>
      <c r="G28" s="637"/>
      <c r="H28" s="234" t="s">
        <v>1783</v>
      </c>
      <c r="I28" s="202">
        <v>100</v>
      </c>
      <c r="J28" s="202">
        <v>6</v>
      </c>
      <c r="K28" s="202">
        <f t="shared" si="1"/>
        <v>600</v>
      </c>
      <c r="L28" s="638" t="s">
        <v>1978</v>
      </c>
    </row>
    <row r="29" spans="2:16">
      <c r="B29" s="866">
        <v>390</v>
      </c>
      <c r="C29" s="867"/>
      <c r="D29" s="867"/>
      <c r="E29" s="867"/>
      <c r="F29" s="232"/>
      <c r="G29" s="637"/>
      <c r="H29" s="234" t="s">
        <v>1783</v>
      </c>
      <c r="I29" s="202">
        <v>150</v>
      </c>
      <c r="J29" s="202">
        <v>6</v>
      </c>
      <c r="K29" s="202">
        <f t="shared" si="1"/>
        <v>900</v>
      </c>
      <c r="L29" s="638" t="s">
        <v>1977</v>
      </c>
    </row>
    <row r="30" spans="2:16">
      <c r="B30" s="866">
        <v>245</v>
      </c>
      <c r="C30" s="867"/>
      <c r="D30" s="867"/>
      <c r="E30" s="867"/>
      <c r="F30" s="232"/>
      <c r="G30" s="639"/>
      <c r="H30" s="234" t="s">
        <v>1785</v>
      </c>
      <c r="I30" s="202">
        <v>150</v>
      </c>
      <c r="J30" s="202">
        <v>6</v>
      </c>
      <c r="K30" s="202">
        <f t="shared" si="1"/>
        <v>900</v>
      </c>
      <c r="L30" s="638" t="s">
        <v>1976</v>
      </c>
    </row>
    <row r="31" spans="2:16">
      <c r="B31" s="866">
        <v>245</v>
      </c>
      <c r="C31" s="867"/>
      <c r="D31" s="867"/>
      <c r="E31" s="867"/>
      <c r="F31" s="232"/>
      <c r="G31" s="639"/>
      <c r="H31" s="234" t="s">
        <v>1783</v>
      </c>
      <c r="I31" s="202">
        <v>150</v>
      </c>
      <c r="J31" s="202">
        <v>6</v>
      </c>
      <c r="K31" s="202">
        <f t="shared" si="1"/>
        <v>900</v>
      </c>
      <c r="L31" s="638" t="s">
        <v>1975</v>
      </c>
    </row>
    <row r="32" spans="2:16">
      <c r="B32" s="866">
        <v>140</v>
      </c>
      <c r="C32" s="867"/>
      <c r="D32" s="867"/>
      <c r="E32" s="867"/>
      <c r="F32" s="232"/>
      <c r="G32" s="637"/>
      <c r="H32" s="234" t="s">
        <v>1783</v>
      </c>
      <c r="I32" s="202">
        <v>250</v>
      </c>
      <c r="J32" s="202">
        <v>6</v>
      </c>
      <c r="K32" s="202">
        <f t="shared" si="1"/>
        <v>1500</v>
      </c>
      <c r="L32" s="638" t="s">
        <v>1974</v>
      </c>
    </row>
    <row r="33" spans="2:12">
      <c r="B33" s="866" t="s">
        <v>1972</v>
      </c>
      <c r="C33" s="867"/>
      <c r="D33" s="867"/>
      <c r="E33" s="867"/>
      <c r="F33" s="232"/>
      <c r="G33" s="637"/>
      <c r="H33" s="234" t="s">
        <v>1783</v>
      </c>
      <c r="I33" s="202">
        <v>18950</v>
      </c>
      <c r="J33" s="202">
        <v>4</v>
      </c>
      <c r="K33" s="202">
        <f t="shared" si="1"/>
        <v>75800</v>
      </c>
      <c r="L33" s="638" t="s">
        <v>1973</v>
      </c>
    </row>
    <row r="34" spans="2:12" ht="15.75" thickBot="1">
      <c r="B34" s="872" t="s">
        <v>1972</v>
      </c>
      <c r="C34" s="873"/>
      <c r="D34" s="873"/>
      <c r="E34" s="873"/>
      <c r="F34" s="235"/>
      <c r="G34" s="640"/>
      <c r="H34" s="237" t="s">
        <v>1785</v>
      </c>
      <c r="I34" s="203">
        <v>18950</v>
      </c>
      <c r="J34" s="203">
        <v>4</v>
      </c>
      <c r="K34" s="203">
        <f t="shared" si="1"/>
        <v>75800</v>
      </c>
      <c r="L34" s="641" t="s">
        <v>1971</v>
      </c>
    </row>
    <row r="35" spans="2:12" ht="15.75" thickBot="1">
      <c r="B35" s="823" t="s">
        <v>1693</v>
      </c>
      <c r="C35" s="824"/>
      <c r="D35" s="824"/>
      <c r="E35" s="824"/>
      <c r="F35" s="824"/>
      <c r="G35" s="824"/>
      <c r="H35" s="824"/>
      <c r="I35" s="824"/>
      <c r="J35" s="825"/>
      <c r="K35" s="238">
        <f>SUM(K26:K34)</f>
        <v>157900</v>
      </c>
      <c r="L35" s="239"/>
    </row>
    <row r="36" spans="2:12" ht="15.75" thickBot="1">
      <c r="B36" s="240"/>
      <c r="C36" s="241"/>
      <c r="D36" s="241"/>
      <c r="E36" s="241"/>
      <c r="F36" s="241"/>
      <c r="G36" s="241"/>
      <c r="H36" s="241"/>
      <c r="I36" s="195"/>
      <c r="J36" s="195"/>
      <c r="K36" s="195"/>
      <c r="L36" s="195"/>
    </row>
    <row r="37" spans="2:12" ht="15.75" thickBot="1">
      <c r="B37" s="213" t="s">
        <v>1937</v>
      </c>
      <c r="C37" s="226"/>
      <c r="D37" s="227">
        <v>4413905</v>
      </c>
      <c r="E37" s="242"/>
      <c r="F37" s="226"/>
      <c r="G37" s="226"/>
      <c r="H37" s="226"/>
      <c r="I37" s="244" t="s">
        <v>1938</v>
      </c>
      <c r="J37" s="229" t="s">
        <v>1957</v>
      </c>
      <c r="K37" s="230"/>
      <c r="L37" s="231"/>
    </row>
    <row r="38" spans="2:12" ht="15.75" thickBot="1">
      <c r="B38" s="832" t="s">
        <v>1981</v>
      </c>
      <c r="C38" s="833"/>
      <c r="D38" s="833"/>
      <c r="E38" s="833"/>
      <c r="F38" s="833"/>
      <c r="G38" s="833"/>
      <c r="H38" s="833"/>
      <c r="I38" s="833"/>
      <c r="J38" s="833"/>
      <c r="K38" s="833"/>
      <c r="L38" s="834"/>
    </row>
    <row r="39" spans="2:12" ht="15" customHeight="1">
      <c r="B39" s="846" t="s">
        <v>1901</v>
      </c>
      <c r="C39" s="847"/>
      <c r="D39" s="847"/>
      <c r="E39" s="847"/>
      <c r="F39" s="847"/>
      <c r="G39" s="848"/>
      <c r="H39" s="852" t="s">
        <v>1958</v>
      </c>
      <c r="I39" s="852" t="s">
        <v>1959</v>
      </c>
      <c r="J39" s="852" t="s">
        <v>1960</v>
      </c>
      <c r="K39" s="852" t="s">
        <v>1961</v>
      </c>
      <c r="L39" s="854" t="s">
        <v>1892</v>
      </c>
    </row>
    <row r="40" spans="2:12" ht="15.75" thickBot="1">
      <c r="B40" s="849"/>
      <c r="C40" s="850"/>
      <c r="D40" s="850"/>
      <c r="E40" s="850"/>
      <c r="F40" s="850"/>
      <c r="G40" s="851"/>
      <c r="H40" s="853"/>
      <c r="I40" s="853"/>
      <c r="J40" s="853"/>
      <c r="K40" s="853"/>
      <c r="L40" s="855"/>
    </row>
    <row r="41" spans="2:12">
      <c r="B41" s="866"/>
      <c r="C41" s="867"/>
      <c r="D41" s="867"/>
      <c r="E41" s="867"/>
      <c r="F41" s="232" t="s">
        <v>1962</v>
      </c>
      <c r="G41" s="637">
        <v>0</v>
      </c>
      <c r="H41" s="234" t="s">
        <v>1783</v>
      </c>
      <c r="I41" s="202">
        <v>9350</v>
      </c>
      <c r="J41" s="202">
        <v>4</v>
      </c>
      <c r="K41" s="202">
        <f>I41*J41</f>
        <v>37400</v>
      </c>
      <c r="L41" s="638"/>
    </row>
    <row r="42" spans="2:12">
      <c r="B42" s="866"/>
      <c r="C42" s="867"/>
      <c r="D42" s="867"/>
      <c r="E42" s="867"/>
      <c r="F42" s="232" t="s">
        <v>1962</v>
      </c>
      <c r="G42" s="637">
        <v>0</v>
      </c>
      <c r="H42" s="234" t="s">
        <v>1785</v>
      </c>
      <c r="I42" s="202">
        <v>9750</v>
      </c>
      <c r="J42" s="202">
        <v>4</v>
      </c>
      <c r="K42" s="202">
        <f>I42*J42</f>
        <v>39000</v>
      </c>
      <c r="L42" s="638"/>
    </row>
    <row r="43" spans="2:12" ht="15.75" thickBot="1">
      <c r="B43" s="245"/>
      <c r="C43" s="246"/>
      <c r="D43" s="247"/>
      <c r="E43" s="248"/>
      <c r="F43" s="246"/>
      <c r="G43" s="247"/>
      <c r="H43" s="249"/>
      <c r="I43" s="201"/>
      <c r="J43" s="201"/>
      <c r="K43" s="201"/>
      <c r="L43" s="250"/>
    </row>
    <row r="44" spans="2:12" ht="15.75" thickBot="1">
      <c r="B44" s="823" t="s">
        <v>1693</v>
      </c>
      <c r="C44" s="824"/>
      <c r="D44" s="824"/>
      <c r="E44" s="824"/>
      <c r="F44" s="824"/>
      <c r="G44" s="824"/>
      <c r="H44" s="824"/>
      <c r="I44" s="824"/>
      <c r="J44" s="825"/>
      <c r="K44" s="238">
        <f>SUM(K41:K43)</f>
        <v>76400</v>
      </c>
      <c r="L44" s="239"/>
    </row>
    <row r="45" spans="2:12" ht="15.75" thickBot="1">
      <c r="B45" s="240"/>
      <c r="C45" s="241"/>
      <c r="D45" s="241"/>
      <c r="E45" s="241"/>
      <c r="F45" s="241"/>
      <c r="G45" s="241"/>
      <c r="H45" s="241"/>
      <c r="I45" s="195"/>
      <c r="J45" s="195"/>
      <c r="K45" s="195"/>
      <c r="L45" s="195"/>
    </row>
    <row r="46" spans="2:12" ht="15.75" thickBot="1">
      <c r="B46" s="213" t="s">
        <v>1937</v>
      </c>
      <c r="C46" s="226"/>
      <c r="D46" s="242" t="s">
        <v>1748</v>
      </c>
      <c r="E46" s="242"/>
      <c r="F46" s="226"/>
      <c r="G46" s="226"/>
      <c r="H46" s="226"/>
      <c r="I46" s="244" t="s">
        <v>1938</v>
      </c>
      <c r="J46" s="229" t="s">
        <v>1957</v>
      </c>
      <c r="K46" s="230"/>
      <c r="L46" s="231"/>
    </row>
    <row r="47" spans="2:12" ht="15.75" thickBot="1">
      <c r="B47" s="832" t="s">
        <v>1984</v>
      </c>
      <c r="C47" s="833"/>
      <c r="D47" s="833"/>
      <c r="E47" s="833"/>
      <c r="F47" s="833"/>
      <c r="G47" s="833"/>
      <c r="H47" s="833"/>
      <c r="I47" s="833"/>
      <c r="J47" s="833"/>
      <c r="K47" s="833"/>
      <c r="L47" s="834"/>
    </row>
    <row r="48" spans="2:12" ht="15" customHeight="1">
      <c r="B48" s="846" t="s">
        <v>1901</v>
      </c>
      <c r="C48" s="847"/>
      <c r="D48" s="847"/>
      <c r="E48" s="847"/>
      <c r="F48" s="847"/>
      <c r="G48" s="848"/>
      <c r="H48" s="852" t="s">
        <v>1958</v>
      </c>
      <c r="I48" s="852" t="s">
        <v>1959</v>
      </c>
      <c r="J48" s="852" t="s">
        <v>1960</v>
      </c>
      <c r="K48" s="852" t="s">
        <v>1961</v>
      </c>
      <c r="L48" s="854" t="s">
        <v>1892</v>
      </c>
    </row>
    <row r="49" spans="2:12" ht="15.75" thickBot="1">
      <c r="B49" s="849"/>
      <c r="C49" s="850"/>
      <c r="D49" s="850"/>
      <c r="E49" s="850"/>
      <c r="F49" s="850"/>
      <c r="G49" s="851"/>
      <c r="H49" s="853"/>
      <c r="I49" s="853"/>
      <c r="J49" s="853"/>
      <c r="K49" s="853"/>
      <c r="L49" s="855"/>
    </row>
    <row r="50" spans="2:12">
      <c r="B50" s="866">
        <v>543</v>
      </c>
      <c r="C50" s="867"/>
      <c r="D50" s="867"/>
      <c r="E50" s="867"/>
      <c r="F50" s="232" t="s">
        <v>1962</v>
      </c>
      <c r="G50" s="637">
        <v>0</v>
      </c>
      <c r="H50" s="234" t="s">
        <v>1785</v>
      </c>
      <c r="I50" s="202">
        <v>100</v>
      </c>
      <c r="J50" s="202">
        <v>50</v>
      </c>
      <c r="K50" s="202">
        <f>I50*J50</f>
        <v>5000</v>
      </c>
      <c r="L50" s="638"/>
    </row>
    <row r="51" spans="2:12">
      <c r="B51" s="866">
        <v>543</v>
      </c>
      <c r="C51" s="867"/>
      <c r="D51" s="867"/>
      <c r="E51" s="867"/>
      <c r="F51" s="232" t="s">
        <v>1962</v>
      </c>
      <c r="G51" s="637">
        <v>0</v>
      </c>
      <c r="H51" s="234" t="s">
        <v>1783</v>
      </c>
      <c r="I51" s="202">
        <v>200</v>
      </c>
      <c r="J51" s="202">
        <v>90</v>
      </c>
      <c r="K51" s="202">
        <f>I51*J51</f>
        <v>18000</v>
      </c>
      <c r="L51" s="638"/>
    </row>
    <row r="52" spans="2:12">
      <c r="B52" s="866">
        <v>460</v>
      </c>
      <c r="C52" s="867"/>
      <c r="D52" s="867"/>
      <c r="E52" s="867"/>
      <c r="F52" s="232"/>
      <c r="G52" s="637"/>
      <c r="H52" s="234" t="s">
        <v>1783</v>
      </c>
      <c r="I52" s="202">
        <v>200</v>
      </c>
      <c r="J52" s="202">
        <v>50</v>
      </c>
      <c r="K52" s="202">
        <f t="shared" ref="K52:K58" si="2">I52*J52</f>
        <v>10000</v>
      </c>
      <c r="L52" s="638"/>
    </row>
    <row r="53" spans="2:12">
      <c r="B53" s="866">
        <v>366</v>
      </c>
      <c r="C53" s="867"/>
      <c r="D53" s="867"/>
      <c r="E53" s="867"/>
      <c r="F53" s="232"/>
      <c r="G53" s="637"/>
      <c r="H53" s="234" t="s">
        <v>1783</v>
      </c>
      <c r="I53" s="202">
        <v>100</v>
      </c>
      <c r="J53" s="202">
        <v>200</v>
      </c>
      <c r="K53" s="202">
        <f t="shared" si="2"/>
        <v>20000</v>
      </c>
      <c r="L53" s="638"/>
    </row>
    <row r="54" spans="2:12">
      <c r="B54" s="866">
        <v>350</v>
      </c>
      <c r="C54" s="867"/>
      <c r="D54" s="867"/>
      <c r="E54" s="867"/>
      <c r="F54" s="232"/>
      <c r="G54" s="639"/>
      <c r="H54" s="234" t="s">
        <v>1783</v>
      </c>
      <c r="I54" s="202">
        <v>200</v>
      </c>
      <c r="J54" s="202">
        <v>100</v>
      </c>
      <c r="K54" s="202">
        <f t="shared" si="2"/>
        <v>20000</v>
      </c>
      <c r="L54" s="638"/>
    </row>
    <row r="55" spans="2:12">
      <c r="B55" s="866">
        <v>320</v>
      </c>
      <c r="C55" s="867"/>
      <c r="D55" s="867"/>
      <c r="E55" s="867"/>
      <c r="F55" s="232"/>
      <c r="G55" s="639"/>
      <c r="H55" s="234" t="s">
        <v>1785</v>
      </c>
      <c r="I55" s="202">
        <v>80</v>
      </c>
      <c r="J55" s="202">
        <v>205</v>
      </c>
      <c r="K55" s="202">
        <f t="shared" si="2"/>
        <v>16400</v>
      </c>
      <c r="L55" s="638"/>
    </row>
    <row r="56" spans="2:12">
      <c r="B56" s="866">
        <v>308</v>
      </c>
      <c r="C56" s="867"/>
      <c r="D56" s="867"/>
      <c r="E56" s="867"/>
      <c r="F56" s="232"/>
      <c r="G56" s="637"/>
      <c r="H56" s="234" t="s">
        <v>1785</v>
      </c>
      <c r="I56" s="202">
        <v>90</v>
      </c>
      <c r="J56" s="202">
        <v>90</v>
      </c>
      <c r="K56" s="202">
        <f t="shared" si="2"/>
        <v>8100</v>
      </c>
      <c r="L56" s="638"/>
    </row>
    <row r="57" spans="2:12">
      <c r="B57" s="866">
        <v>308</v>
      </c>
      <c r="C57" s="867"/>
      <c r="D57" s="867"/>
      <c r="E57" s="867"/>
      <c r="F57" s="232"/>
      <c r="G57" s="637"/>
      <c r="H57" s="234" t="s">
        <v>1783</v>
      </c>
      <c r="I57" s="202">
        <v>150</v>
      </c>
      <c r="J57" s="202">
        <v>300</v>
      </c>
      <c r="K57" s="202">
        <f t="shared" si="2"/>
        <v>45000</v>
      </c>
      <c r="L57" s="638"/>
    </row>
    <row r="58" spans="2:12" ht="15.75" thickBot="1">
      <c r="B58" s="868">
        <v>260</v>
      </c>
      <c r="C58" s="869"/>
      <c r="D58" s="869"/>
      <c r="E58" s="869"/>
      <c r="F58" s="235"/>
      <c r="G58" s="640"/>
      <c r="H58" s="237" t="s">
        <v>1783</v>
      </c>
      <c r="I58" s="203">
        <v>100</v>
      </c>
      <c r="J58" s="203">
        <v>50</v>
      </c>
      <c r="K58" s="203">
        <f t="shared" si="2"/>
        <v>5000</v>
      </c>
      <c r="L58" s="641"/>
    </row>
    <row r="59" spans="2:12" ht="15.75" thickBot="1">
      <c r="B59" s="823" t="s">
        <v>1693</v>
      </c>
      <c r="C59" s="824"/>
      <c r="D59" s="824"/>
      <c r="E59" s="824"/>
      <c r="F59" s="824"/>
      <c r="G59" s="824"/>
      <c r="H59" s="824"/>
      <c r="I59" s="824"/>
      <c r="J59" s="825"/>
      <c r="K59" s="238">
        <f>SUM(K50:K58)</f>
        <v>147500</v>
      </c>
      <c r="L59" s="239"/>
    </row>
    <row r="60" spans="2:12" ht="15.75" thickBot="1">
      <c r="B60" s="240"/>
      <c r="C60" s="241"/>
      <c r="D60" s="241"/>
      <c r="E60" s="241"/>
      <c r="F60" s="241"/>
      <c r="G60" s="241"/>
      <c r="H60" s="241"/>
      <c r="I60" s="195"/>
      <c r="J60" s="195"/>
      <c r="K60" s="195"/>
      <c r="L60" s="195"/>
    </row>
    <row r="61" spans="2:12" ht="15.75" thickBot="1">
      <c r="B61" s="206" t="s">
        <v>1937</v>
      </c>
      <c r="C61" s="207"/>
      <c r="D61" s="207"/>
      <c r="E61" s="251" t="s">
        <v>1748</v>
      </c>
      <c r="F61" s="207"/>
      <c r="G61" s="207"/>
      <c r="H61" s="207"/>
      <c r="I61" s="208" t="s">
        <v>1938</v>
      </c>
      <c r="J61" s="209" t="s">
        <v>1957</v>
      </c>
      <c r="K61" s="252"/>
      <c r="L61" s="210"/>
    </row>
    <row r="62" spans="2:12" ht="15.75" thickBot="1">
      <c r="B62" s="832" t="s">
        <v>1985</v>
      </c>
      <c r="C62" s="833"/>
      <c r="D62" s="833"/>
      <c r="E62" s="833"/>
      <c r="F62" s="833"/>
      <c r="G62" s="833"/>
      <c r="H62" s="833"/>
      <c r="I62" s="833"/>
      <c r="J62" s="833"/>
      <c r="K62" s="833"/>
      <c r="L62" s="834"/>
    </row>
    <row r="63" spans="2:12">
      <c r="B63" s="846" t="s">
        <v>1901</v>
      </c>
      <c r="C63" s="847"/>
      <c r="D63" s="847"/>
      <c r="E63" s="847"/>
      <c r="F63" s="847"/>
      <c r="G63" s="848"/>
      <c r="H63" s="852" t="s">
        <v>1958</v>
      </c>
      <c r="I63" s="852" t="s">
        <v>1959</v>
      </c>
      <c r="J63" s="852" t="s">
        <v>1960</v>
      </c>
      <c r="K63" s="852" t="s">
        <v>1961</v>
      </c>
      <c r="L63" s="854" t="s">
        <v>1892</v>
      </c>
    </row>
    <row r="64" spans="2:12" ht="15.75" thickBot="1">
      <c r="B64" s="849"/>
      <c r="C64" s="850"/>
      <c r="D64" s="850"/>
      <c r="E64" s="850"/>
      <c r="F64" s="850"/>
      <c r="G64" s="851"/>
      <c r="H64" s="853"/>
      <c r="I64" s="853"/>
      <c r="J64" s="853"/>
      <c r="K64" s="853"/>
      <c r="L64" s="855"/>
    </row>
    <row r="65" spans="2:15">
      <c r="B65" s="870">
        <v>950</v>
      </c>
      <c r="C65" s="871"/>
      <c r="D65" s="871"/>
      <c r="E65" s="871"/>
      <c r="F65" s="253" t="s">
        <v>1962</v>
      </c>
      <c r="G65" s="643">
        <v>0</v>
      </c>
      <c r="H65" s="254" t="s">
        <v>1783</v>
      </c>
      <c r="I65" s="255">
        <v>150</v>
      </c>
      <c r="J65" s="255">
        <v>6</v>
      </c>
      <c r="K65" s="255">
        <f t="shared" ref="K65:K71" si="3">I65*J65</f>
        <v>900</v>
      </c>
      <c r="L65" s="644"/>
      <c r="O65" s="636">
        <f>I65+I66+I67+I68+I70+I71</f>
        <v>900</v>
      </c>
    </row>
    <row r="66" spans="2:15">
      <c r="B66" s="866">
        <v>800</v>
      </c>
      <c r="C66" s="867"/>
      <c r="D66" s="867"/>
      <c r="E66" s="867"/>
      <c r="F66" s="232" t="s">
        <v>1962</v>
      </c>
      <c r="G66" s="637">
        <v>0</v>
      </c>
      <c r="H66" s="234" t="s">
        <v>1783</v>
      </c>
      <c r="I66" s="202">
        <v>100</v>
      </c>
      <c r="J66" s="202">
        <v>6</v>
      </c>
      <c r="K66" s="202">
        <f t="shared" si="3"/>
        <v>600</v>
      </c>
      <c r="L66" s="638"/>
    </row>
    <row r="67" spans="2:15">
      <c r="B67" s="866">
        <v>530</v>
      </c>
      <c r="C67" s="867"/>
      <c r="D67" s="867"/>
      <c r="E67" s="867"/>
      <c r="F67" s="232"/>
      <c r="G67" s="637"/>
      <c r="H67" s="234" t="s">
        <v>1783</v>
      </c>
      <c r="I67" s="202">
        <v>100</v>
      </c>
      <c r="J67" s="202">
        <v>6</v>
      </c>
      <c r="K67" s="202">
        <f t="shared" si="3"/>
        <v>600</v>
      </c>
      <c r="L67" s="638"/>
    </row>
    <row r="68" spans="2:15">
      <c r="B68" s="866">
        <v>390</v>
      </c>
      <c r="C68" s="867"/>
      <c r="D68" s="867"/>
      <c r="E68" s="867"/>
      <c r="F68" s="232"/>
      <c r="G68" s="637"/>
      <c r="H68" s="234" t="s">
        <v>1783</v>
      </c>
      <c r="I68" s="202">
        <v>150</v>
      </c>
      <c r="J68" s="202">
        <v>6</v>
      </c>
      <c r="K68" s="202">
        <f t="shared" si="3"/>
        <v>900</v>
      </c>
      <c r="L68" s="638"/>
    </row>
    <row r="69" spans="2:15">
      <c r="B69" s="866">
        <v>245</v>
      </c>
      <c r="C69" s="867"/>
      <c r="D69" s="867"/>
      <c r="E69" s="867"/>
      <c r="F69" s="232"/>
      <c r="G69" s="639"/>
      <c r="H69" s="234" t="s">
        <v>1785</v>
      </c>
      <c r="I69" s="202">
        <v>150</v>
      </c>
      <c r="J69" s="202">
        <v>6</v>
      </c>
      <c r="K69" s="202">
        <f t="shared" si="3"/>
        <v>900</v>
      </c>
      <c r="L69" s="638"/>
    </row>
    <row r="70" spans="2:15">
      <c r="B70" s="866">
        <v>245</v>
      </c>
      <c r="C70" s="867"/>
      <c r="D70" s="867"/>
      <c r="E70" s="867"/>
      <c r="F70" s="232"/>
      <c r="G70" s="639"/>
      <c r="H70" s="234" t="s">
        <v>1783</v>
      </c>
      <c r="I70" s="202">
        <v>150</v>
      </c>
      <c r="J70" s="202">
        <v>6</v>
      </c>
      <c r="K70" s="202">
        <f t="shared" si="3"/>
        <v>900</v>
      </c>
      <c r="L70" s="638"/>
    </row>
    <row r="71" spans="2:15" ht="15.75" thickBot="1">
      <c r="B71" s="866">
        <v>140</v>
      </c>
      <c r="C71" s="867"/>
      <c r="D71" s="867"/>
      <c r="E71" s="867"/>
      <c r="F71" s="232"/>
      <c r="G71" s="637"/>
      <c r="H71" s="234" t="s">
        <v>1783</v>
      </c>
      <c r="I71" s="202">
        <v>250</v>
      </c>
      <c r="J71" s="202">
        <v>6</v>
      </c>
      <c r="K71" s="202">
        <f t="shared" si="3"/>
        <v>1500</v>
      </c>
      <c r="L71" s="638"/>
    </row>
    <row r="72" spans="2:15" ht="15.75" thickBot="1">
      <c r="B72" s="823" t="s">
        <v>1693</v>
      </c>
      <c r="C72" s="824"/>
      <c r="D72" s="824"/>
      <c r="E72" s="824"/>
      <c r="F72" s="824"/>
      <c r="G72" s="824"/>
      <c r="H72" s="824"/>
      <c r="I72" s="824"/>
      <c r="J72" s="825"/>
      <c r="K72" s="238">
        <f>SUM(K65:K71)</f>
        <v>6300</v>
      </c>
      <c r="L72" s="239"/>
    </row>
    <row r="76" spans="2:15" ht="75" customHeight="1">
      <c r="I76" s="845" t="s">
        <v>2076</v>
      </c>
      <c r="J76" s="845"/>
      <c r="K76" s="845"/>
    </row>
  </sheetData>
  <mergeCells count="79">
    <mergeCell ref="B34:E34"/>
    <mergeCell ref="B33:E33"/>
    <mergeCell ref="B2:L2"/>
    <mergeCell ref="D3:L3"/>
    <mergeCell ref="B70:E70"/>
    <mergeCell ref="B55:E55"/>
    <mergeCell ref="B56:E56"/>
    <mergeCell ref="B57:E57"/>
    <mergeCell ref="B58:E58"/>
    <mergeCell ref="B59:J59"/>
    <mergeCell ref="B50:E50"/>
    <mergeCell ref="B51:E51"/>
    <mergeCell ref="B52:E52"/>
    <mergeCell ref="B53:E53"/>
    <mergeCell ref="B54:E54"/>
    <mergeCell ref="B44:J44"/>
    <mergeCell ref="L48:L49"/>
    <mergeCell ref="B72:J72"/>
    <mergeCell ref="B65:E65"/>
    <mergeCell ref="B66:E66"/>
    <mergeCell ref="B67:E67"/>
    <mergeCell ref="B68:E68"/>
    <mergeCell ref="B69:E69"/>
    <mergeCell ref="B71:E71"/>
    <mergeCell ref="B62:L62"/>
    <mergeCell ref="B63:G64"/>
    <mergeCell ref="H63:H64"/>
    <mergeCell ref="I63:I64"/>
    <mergeCell ref="J63:J64"/>
    <mergeCell ref="K63:K64"/>
    <mergeCell ref="L63:L64"/>
    <mergeCell ref="B48:G49"/>
    <mergeCell ref="H48:H49"/>
    <mergeCell ref="I48:I49"/>
    <mergeCell ref="J48:J49"/>
    <mergeCell ref="K48:K49"/>
    <mergeCell ref="B19:E19"/>
    <mergeCell ref="B20:J20"/>
    <mergeCell ref="B23:L23"/>
    <mergeCell ref="L24:L25"/>
    <mergeCell ref="B30:E30"/>
    <mergeCell ref="B27:E27"/>
    <mergeCell ref="B28:E28"/>
    <mergeCell ref="B29:E29"/>
    <mergeCell ref="B26:E26"/>
    <mergeCell ref="I24:I25"/>
    <mergeCell ref="J24:J25"/>
    <mergeCell ref="K24:K25"/>
    <mergeCell ref="I76:K76"/>
    <mergeCell ref="B24:G25"/>
    <mergeCell ref="H24:H25"/>
    <mergeCell ref="B31:E31"/>
    <mergeCell ref="B32:E32"/>
    <mergeCell ref="B41:E41"/>
    <mergeCell ref="B42:E42"/>
    <mergeCell ref="B35:J35"/>
    <mergeCell ref="B38:L38"/>
    <mergeCell ref="B39:G40"/>
    <mergeCell ref="H39:H40"/>
    <mergeCell ref="I39:I40"/>
    <mergeCell ref="J39:J40"/>
    <mergeCell ref="K39:K40"/>
    <mergeCell ref="L39:L40"/>
    <mergeCell ref="B47:L47"/>
    <mergeCell ref="H9:H10"/>
    <mergeCell ref="I9:I10"/>
    <mergeCell ref="B14:E14"/>
    <mergeCell ref="B15:E15"/>
    <mergeCell ref="B8:L8"/>
    <mergeCell ref="K9:K10"/>
    <mergeCell ref="L9:L10"/>
    <mergeCell ref="B11:E11"/>
    <mergeCell ref="B12:E12"/>
    <mergeCell ref="J9:J10"/>
    <mergeCell ref="B17:E17"/>
    <mergeCell ref="B18:E18"/>
    <mergeCell ref="B13:E13"/>
    <mergeCell ref="B16:E16"/>
    <mergeCell ref="B9:G10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3"/>
  <dimension ref="B1:Q18"/>
  <sheetViews>
    <sheetView zoomScaleNormal="100" workbookViewId="0">
      <selection activeCell="L15" sqref="L15"/>
    </sheetView>
  </sheetViews>
  <sheetFormatPr defaultColWidth="8.85546875" defaultRowHeight="15"/>
  <cols>
    <col min="2" max="2" width="10.5703125" style="156" customWidth="1"/>
    <col min="3" max="3" width="3.140625" style="153" customWidth="1"/>
    <col min="4" max="4" width="5.42578125" style="153" bestFit="1" customWidth="1"/>
    <col min="5" max="5" width="8.140625" style="153" customWidth="1"/>
    <col min="6" max="7" width="5.42578125" style="153" hidden="1" customWidth="1"/>
    <col min="8" max="8" width="9.42578125" style="153" customWidth="1"/>
    <col min="9" max="9" width="13" style="155" customWidth="1"/>
    <col min="10" max="10" width="18.28515625" style="155" customWidth="1"/>
    <col min="11" max="11" width="27" style="155" customWidth="1"/>
    <col min="12" max="12" width="42.28515625" style="155" customWidth="1"/>
    <col min="13" max="13" width="24.140625" style="155" customWidth="1"/>
    <col min="14" max="14" width="1.7109375" style="155" customWidth="1"/>
    <col min="15" max="15" width="13.7109375" style="155" customWidth="1"/>
    <col min="16" max="17" width="8.85546875" style="156"/>
  </cols>
  <sheetData>
    <row r="1" spans="2:17" ht="15.75" thickBot="1"/>
    <row r="2" spans="2:17" ht="91.5" customHeight="1" thickBot="1">
      <c r="B2" s="826" t="s">
        <v>2083</v>
      </c>
      <c r="C2" s="827"/>
      <c r="D2" s="827"/>
      <c r="E2" s="827"/>
      <c r="F2" s="827"/>
      <c r="G2" s="827"/>
      <c r="H2" s="827"/>
      <c r="I2" s="827"/>
      <c r="J2" s="827"/>
      <c r="K2" s="827"/>
      <c r="L2" s="828"/>
      <c r="M2" s="137"/>
      <c r="N2" s="137"/>
      <c r="O2" s="137"/>
      <c r="P2" s="137"/>
      <c r="Q2" s="137"/>
    </row>
    <row r="3" spans="2:17" ht="30.75" customHeight="1">
      <c r="B3" s="263" t="s">
        <v>1650</v>
      </c>
      <c r="C3" s="262"/>
      <c r="D3" s="861" t="s">
        <v>2084</v>
      </c>
      <c r="E3" s="862"/>
      <c r="F3" s="862"/>
      <c r="G3" s="862"/>
      <c r="H3" s="862"/>
      <c r="I3" s="862"/>
      <c r="J3" s="862"/>
      <c r="K3" s="862"/>
      <c r="L3" s="863"/>
      <c r="M3" s="137"/>
      <c r="N3" s="137"/>
      <c r="O3" s="137"/>
      <c r="P3" s="137"/>
      <c r="Q3" s="137"/>
    </row>
    <row r="4" spans="2:17">
      <c r="B4" s="221" t="s">
        <v>1899</v>
      </c>
      <c r="C4" s="222"/>
      <c r="D4" s="196" t="s">
        <v>2080</v>
      </c>
      <c r="E4" s="196"/>
      <c r="F4" s="196"/>
      <c r="G4" s="196"/>
      <c r="H4" s="196"/>
      <c r="I4" s="196"/>
      <c r="J4" s="196"/>
      <c r="K4" s="196"/>
      <c r="L4" s="197"/>
      <c r="M4" s="137"/>
      <c r="N4" s="137"/>
      <c r="O4" s="137"/>
      <c r="P4" s="137"/>
      <c r="Q4" s="137"/>
    </row>
    <row r="5" spans="2:17" ht="15.75" thickBot="1">
      <c r="B5" s="205" t="s">
        <v>2065</v>
      </c>
      <c r="C5" s="222"/>
      <c r="D5" s="196" t="s">
        <v>2066</v>
      </c>
      <c r="E5" s="196"/>
      <c r="F5" s="200"/>
      <c r="G5" s="200"/>
      <c r="H5" s="198"/>
      <c r="I5" s="198"/>
      <c r="J5" s="198"/>
      <c r="K5" s="198"/>
      <c r="L5" s="199"/>
      <c r="M5" s="137"/>
      <c r="N5" s="137"/>
      <c r="O5" s="137"/>
      <c r="P5" s="137"/>
      <c r="Q5" s="137"/>
    </row>
    <row r="6" spans="2:17" ht="15.75" thickBot="1">
      <c r="B6" s="832" t="s">
        <v>1983</v>
      </c>
      <c r="C6" s="833"/>
      <c r="D6" s="833"/>
      <c r="E6" s="833"/>
      <c r="F6" s="833"/>
      <c r="G6" s="833"/>
      <c r="H6" s="833"/>
      <c r="I6" s="833"/>
      <c r="J6" s="833"/>
      <c r="K6" s="833"/>
      <c r="L6" s="834"/>
      <c r="M6" s="137"/>
      <c r="N6" s="137"/>
      <c r="O6" s="137"/>
      <c r="P6" s="137"/>
      <c r="Q6" s="137"/>
    </row>
    <row r="7" spans="2:17">
      <c r="B7" s="205" t="s">
        <v>1937</v>
      </c>
      <c r="C7" s="256"/>
      <c r="D7" s="257" t="s">
        <v>1774</v>
      </c>
      <c r="E7" s="257"/>
      <c r="F7" s="256"/>
      <c r="G7" s="256"/>
      <c r="H7" s="256"/>
      <c r="I7" s="258" t="s">
        <v>1938</v>
      </c>
      <c r="J7" s="259" t="s">
        <v>1957</v>
      </c>
      <c r="K7" s="260"/>
      <c r="L7" s="261"/>
      <c r="M7" s="138"/>
      <c r="N7" s="138"/>
      <c r="O7" s="138"/>
      <c r="P7" s="138"/>
      <c r="Q7" s="138"/>
    </row>
    <row r="8" spans="2:17">
      <c r="B8" s="836" t="s">
        <v>1901</v>
      </c>
      <c r="C8" s="837"/>
      <c r="D8" s="837"/>
      <c r="E8" s="837"/>
      <c r="F8" s="837"/>
      <c r="G8" s="838"/>
      <c r="H8" s="839" t="s">
        <v>1958</v>
      </c>
      <c r="I8" s="839" t="s">
        <v>1959</v>
      </c>
      <c r="J8" s="839" t="s">
        <v>1960</v>
      </c>
      <c r="K8" s="839" t="s">
        <v>1961</v>
      </c>
      <c r="L8" s="841" t="s">
        <v>1892</v>
      </c>
      <c r="M8" s="137"/>
      <c r="N8" s="137"/>
      <c r="O8" s="137"/>
      <c r="P8" s="137"/>
      <c r="Q8" s="137"/>
    </row>
    <row r="9" spans="2:17">
      <c r="B9" s="819"/>
      <c r="C9" s="864"/>
      <c r="D9" s="864"/>
      <c r="E9" s="864"/>
      <c r="F9" s="864"/>
      <c r="G9" s="865"/>
      <c r="H9" s="840"/>
      <c r="I9" s="840"/>
      <c r="J9" s="840"/>
      <c r="K9" s="840"/>
      <c r="L9" s="842"/>
      <c r="M9" s="137"/>
      <c r="N9" s="137"/>
      <c r="O9" s="137"/>
      <c r="P9" s="137"/>
      <c r="Q9" s="137"/>
    </row>
    <row r="10" spans="2:17">
      <c r="B10" s="821"/>
      <c r="C10" s="822"/>
      <c r="D10" s="822"/>
      <c r="E10" s="822"/>
      <c r="F10" s="232" t="s">
        <v>1962</v>
      </c>
      <c r="G10" s="233">
        <v>0</v>
      </c>
      <c r="H10" s="234" t="s">
        <v>1783</v>
      </c>
      <c r="I10" s="202">
        <v>20650</v>
      </c>
      <c r="J10" s="202">
        <v>4</v>
      </c>
      <c r="K10" s="202">
        <f>I10*J10</f>
        <v>82600</v>
      </c>
      <c r="L10" s="645" t="s">
        <v>1982</v>
      </c>
      <c r="M10" s="137"/>
      <c r="N10" s="137"/>
      <c r="O10" s="137"/>
      <c r="P10" s="137"/>
      <c r="Q10" s="137"/>
    </row>
    <row r="11" spans="2:17" ht="15.75" thickBot="1">
      <c r="B11" s="843"/>
      <c r="C11" s="844"/>
      <c r="D11" s="844"/>
      <c r="E11" s="844"/>
      <c r="F11" s="235" t="s">
        <v>1962</v>
      </c>
      <c r="G11" s="236">
        <v>0</v>
      </c>
      <c r="H11" s="237" t="s">
        <v>1785</v>
      </c>
      <c r="I11" s="203">
        <v>20250</v>
      </c>
      <c r="J11" s="203">
        <v>4</v>
      </c>
      <c r="K11" s="203">
        <f>I11*J11</f>
        <v>81000</v>
      </c>
      <c r="L11" s="646" t="s">
        <v>1982</v>
      </c>
      <c r="M11" s="137"/>
      <c r="N11" s="137"/>
      <c r="O11" s="137"/>
      <c r="P11" s="137"/>
      <c r="Q11" s="137"/>
    </row>
    <row r="12" spans="2:17" ht="15.75" thickBot="1">
      <c r="B12" s="823" t="s">
        <v>1693</v>
      </c>
      <c r="C12" s="824"/>
      <c r="D12" s="824"/>
      <c r="E12" s="824"/>
      <c r="F12" s="824"/>
      <c r="G12" s="824"/>
      <c r="H12" s="824"/>
      <c r="I12" s="824"/>
      <c r="J12" s="825"/>
      <c r="K12" s="238">
        <f>SUM(K10:K11)</f>
        <v>163600</v>
      </c>
      <c r="L12" s="239"/>
      <c r="M12" s="157"/>
      <c r="N12" s="157"/>
      <c r="O12" s="157"/>
      <c r="P12" s="157"/>
      <c r="Q12" s="157"/>
    </row>
    <row r="14" spans="2:17">
      <c r="K14" s="158"/>
    </row>
    <row r="15" spans="2:17">
      <c r="K15" s="158"/>
    </row>
    <row r="18" spans="9:11" ht="35.25" customHeight="1">
      <c r="I18" s="845" t="s">
        <v>2076</v>
      </c>
      <c r="J18" s="845"/>
      <c r="K18" s="845"/>
    </row>
  </sheetData>
  <mergeCells count="13">
    <mergeCell ref="B2:L2"/>
    <mergeCell ref="D3:L3"/>
    <mergeCell ref="B10:E10"/>
    <mergeCell ref="B8:G9"/>
    <mergeCell ref="H8:H9"/>
    <mergeCell ref="I8:I9"/>
    <mergeCell ref="J8:J9"/>
    <mergeCell ref="K8:K9"/>
    <mergeCell ref="I18:K18"/>
    <mergeCell ref="B11:E11"/>
    <mergeCell ref="B12:J12"/>
    <mergeCell ref="L8:L9"/>
    <mergeCell ref="B6:L6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6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L9" sqref="L9"/>
    </sheetView>
  </sheetViews>
  <sheetFormatPr defaultRowHeight="15"/>
  <cols>
    <col min="7" max="7" width="15.140625" customWidth="1"/>
    <col min="8" max="8" width="13.28515625" customWidth="1"/>
    <col min="10" max="10" width="12.5703125" customWidth="1"/>
  </cols>
  <sheetData>
    <row r="1" spans="1:10" ht="15.75" thickBot="1"/>
    <row r="2" spans="1:10" ht="91.35" customHeight="1" thickBot="1">
      <c r="A2" s="879" t="s">
        <v>2088</v>
      </c>
      <c r="B2" s="880"/>
      <c r="C2" s="880"/>
      <c r="D2" s="880"/>
      <c r="E2" s="880"/>
      <c r="F2" s="880"/>
      <c r="G2" s="880"/>
      <c r="H2" s="880"/>
      <c r="I2" s="880"/>
      <c r="J2" s="881"/>
    </row>
    <row r="3" spans="1:10" ht="31.5" customHeight="1">
      <c r="A3" s="508" t="s">
        <v>1650</v>
      </c>
      <c r="B3" s="172"/>
      <c r="C3" s="882" t="str">
        <f>HID.JAZIDA!D3</f>
        <v>PRESTAÇÃO DE SERVIÇOS PARA DESMATAMENTO, DESTOCAMENTO, LIMPEZA DE ÁREA, RECONFORMAÇÃO E  RECUPERAÇÃO AMBIENTAL DE JAZIDAS E DOS BORDOS REFERENTE A OBRA DE PAVIMENTAÇÃO DA RODOVIA MT 208</v>
      </c>
      <c r="D3" s="883"/>
      <c r="E3" s="883"/>
      <c r="F3" s="883"/>
      <c r="G3" s="883"/>
      <c r="H3" s="883"/>
      <c r="I3" s="883"/>
      <c r="J3" s="884"/>
    </row>
    <row r="4" spans="1:10">
      <c r="A4" s="508" t="s">
        <v>1651</v>
      </c>
      <c r="B4" s="172"/>
      <c r="C4" s="172" t="s">
        <v>2080</v>
      </c>
      <c r="D4" s="173"/>
      <c r="E4" s="173"/>
      <c r="F4" s="173"/>
      <c r="G4" s="181"/>
      <c r="H4" s="181"/>
      <c r="I4" s="181"/>
      <c r="J4" s="510"/>
    </row>
    <row r="5" spans="1:10" ht="15.75" thickBot="1">
      <c r="A5" s="509" t="s">
        <v>2065</v>
      </c>
      <c r="B5" s="113"/>
      <c r="C5" s="113" t="s">
        <v>1898</v>
      </c>
      <c r="D5" s="113"/>
      <c r="E5" s="113"/>
      <c r="F5" s="113"/>
      <c r="G5" s="114"/>
      <c r="H5" s="114"/>
      <c r="I5" s="114"/>
      <c r="J5" s="511"/>
    </row>
    <row r="6" spans="1:10" ht="15.75" thickBot="1">
      <c r="A6" s="662" t="s">
        <v>1937</v>
      </c>
      <c r="B6" s="661"/>
      <c r="C6" s="885"/>
      <c r="D6" s="885"/>
      <c r="E6" s="885"/>
      <c r="F6" s="885"/>
      <c r="G6" s="660" t="s">
        <v>1938</v>
      </c>
      <c r="H6" s="886" t="s">
        <v>2170</v>
      </c>
      <c r="I6" s="886"/>
      <c r="J6" s="886"/>
    </row>
    <row r="7" spans="1:10">
      <c r="A7" s="477" t="s">
        <v>1901</v>
      </c>
      <c r="B7" s="170"/>
      <c r="C7" s="170"/>
      <c r="D7" s="170"/>
      <c r="E7" s="170"/>
      <c r="F7" s="171"/>
      <c r="G7" s="119" t="s">
        <v>2171</v>
      </c>
      <c r="H7" s="887" t="s">
        <v>1890</v>
      </c>
      <c r="I7" s="889" t="s">
        <v>1892</v>
      </c>
      <c r="J7" s="890"/>
    </row>
    <row r="8" spans="1:10">
      <c r="A8" s="478" t="s">
        <v>1904</v>
      </c>
      <c r="B8" s="121"/>
      <c r="C8" s="122" t="s">
        <v>1905</v>
      </c>
      <c r="D8" s="123" t="s">
        <v>1940</v>
      </c>
      <c r="E8" s="121"/>
      <c r="F8" s="122" t="s">
        <v>1905</v>
      </c>
      <c r="G8" s="124" t="s">
        <v>2172</v>
      </c>
      <c r="H8" s="888"/>
      <c r="I8" s="891"/>
      <c r="J8" s="892"/>
    </row>
    <row r="9" spans="1:10">
      <c r="A9" s="467">
        <v>540</v>
      </c>
      <c r="B9" s="132" t="s">
        <v>1945</v>
      </c>
      <c r="C9" s="133">
        <v>0</v>
      </c>
      <c r="D9" s="134">
        <v>1080</v>
      </c>
      <c r="E9" s="132" t="s">
        <v>1945</v>
      </c>
      <c r="F9" s="133">
        <v>0</v>
      </c>
      <c r="G9" s="135">
        <v>1875</v>
      </c>
      <c r="H9" s="135" t="s">
        <v>2173</v>
      </c>
      <c r="I9" s="529"/>
      <c r="J9" s="530"/>
    </row>
    <row r="10" spans="1:10">
      <c r="A10" s="467">
        <v>540</v>
      </c>
      <c r="B10" s="132" t="s">
        <v>1945</v>
      </c>
      <c r="C10" s="133">
        <v>0</v>
      </c>
      <c r="D10" s="134">
        <v>1080</v>
      </c>
      <c r="E10" s="132" t="s">
        <v>1945</v>
      </c>
      <c r="F10" s="133">
        <v>0</v>
      </c>
      <c r="G10" s="135">
        <v>1995</v>
      </c>
      <c r="H10" s="135" t="s">
        <v>2174</v>
      </c>
      <c r="I10" s="529"/>
      <c r="J10" s="530"/>
    </row>
    <row r="11" spans="1:10">
      <c r="A11" s="467"/>
      <c r="B11" s="132"/>
      <c r="C11" s="133"/>
      <c r="D11" s="134"/>
      <c r="E11" s="132"/>
      <c r="F11" s="133"/>
      <c r="G11" s="135"/>
      <c r="H11" s="135"/>
      <c r="I11" s="529"/>
      <c r="J11" s="530"/>
    </row>
    <row r="12" spans="1:10" ht="15.75" thickBot="1">
      <c r="A12" s="557"/>
      <c r="B12" s="558" t="str">
        <f>IF(C12&gt;0,"+","")</f>
        <v/>
      </c>
      <c r="C12" s="559"/>
      <c r="D12" s="874" t="s">
        <v>1942</v>
      </c>
      <c r="E12" s="875"/>
      <c r="F12" s="876"/>
      <c r="G12" s="560">
        <f>SUM(G9:G11)</f>
        <v>3870</v>
      </c>
      <c r="H12" s="561"/>
      <c r="I12" s="877"/>
      <c r="J12" s="878"/>
    </row>
    <row r="16" spans="1:10">
      <c r="D16" s="526"/>
      <c r="E16" s="68" t="s">
        <v>2099</v>
      </c>
      <c r="F16" s="68"/>
    </row>
    <row r="17" spans="4:6">
      <c r="D17" s="526"/>
      <c r="E17" s="68" t="s">
        <v>2100</v>
      </c>
      <c r="F17" s="68"/>
    </row>
  </sheetData>
  <mergeCells count="8">
    <mergeCell ref="D12:F12"/>
    <mergeCell ref="I12:J12"/>
    <mergeCell ref="A2:J2"/>
    <mergeCell ref="C3:J3"/>
    <mergeCell ref="C6:F6"/>
    <mergeCell ref="H6:J6"/>
    <mergeCell ref="H7:H8"/>
    <mergeCell ref="I7:J8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6"/>
  <dimension ref="B1:O20"/>
  <sheetViews>
    <sheetView topLeftCell="A7" zoomScaleNormal="100" workbookViewId="0">
      <selection activeCell="O14" sqref="O14:O15"/>
    </sheetView>
  </sheetViews>
  <sheetFormatPr defaultColWidth="8.85546875" defaultRowHeight="15"/>
  <cols>
    <col min="2" max="2" width="11.7109375" style="156" customWidth="1"/>
    <col min="3" max="3" width="3.140625" style="153" customWidth="1"/>
    <col min="4" max="4" width="5.42578125" style="153" bestFit="1" customWidth="1"/>
    <col min="5" max="5" width="8.140625" style="153" customWidth="1"/>
    <col min="6" max="6" width="2.140625" style="153" bestFit="1" customWidth="1"/>
    <col min="7" max="7" width="5.42578125" style="153" customWidth="1"/>
    <col min="8" max="8" width="8.85546875" style="153" customWidth="1"/>
    <col min="9" max="9" width="10.85546875" style="155" customWidth="1"/>
    <col min="10" max="10" width="11.85546875" style="7" customWidth="1"/>
    <col min="11" max="11" width="13.140625" style="155" customWidth="1"/>
    <col min="12" max="12" width="10" style="155" customWidth="1"/>
    <col min="13" max="13" width="10.28515625" style="155" customWidth="1"/>
    <col min="14" max="14" width="28" style="155" customWidth="1"/>
    <col min="15" max="15" width="24.140625" style="155" customWidth="1"/>
  </cols>
  <sheetData>
    <row r="1" spans="2:15" ht="15.75" thickBot="1"/>
    <row r="2" spans="2:15" ht="86.25" customHeight="1" thickBot="1">
      <c r="B2" s="899" t="s">
        <v>2086</v>
      </c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1"/>
      <c r="O2" s="137"/>
    </row>
    <row r="3" spans="2:15" ht="33" customHeight="1">
      <c r="B3" s="327" t="s">
        <v>1650</v>
      </c>
      <c r="C3" s="299"/>
      <c r="D3" s="902" t="s">
        <v>2081</v>
      </c>
      <c r="E3" s="902"/>
      <c r="F3" s="902"/>
      <c r="G3" s="902"/>
      <c r="H3" s="902"/>
      <c r="I3" s="902"/>
      <c r="J3" s="902"/>
      <c r="K3" s="902"/>
      <c r="L3" s="902"/>
      <c r="M3" s="902"/>
      <c r="N3" s="903"/>
      <c r="O3" s="137"/>
    </row>
    <row r="4" spans="2:15">
      <c r="B4" s="297" t="s">
        <v>1651</v>
      </c>
      <c r="C4" s="298"/>
      <c r="D4" s="265" t="s">
        <v>2080</v>
      </c>
      <c r="E4" s="265"/>
      <c r="F4" s="265"/>
      <c r="G4" s="265"/>
      <c r="H4" s="265"/>
      <c r="I4" s="265"/>
      <c r="J4" s="266"/>
      <c r="K4" s="265"/>
      <c r="L4" s="265"/>
      <c r="M4" s="265"/>
      <c r="N4" s="300"/>
      <c r="O4" s="137"/>
    </row>
    <row r="5" spans="2:15">
      <c r="B5" s="270" t="s">
        <v>2065</v>
      </c>
      <c r="C5" s="298"/>
      <c r="D5" s="265" t="s">
        <v>2066</v>
      </c>
      <c r="E5" s="265"/>
      <c r="F5" s="269"/>
      <c r="G5" s="269"/>
      <c r="H5" s="267"/>
      <c r="I5" s="267"/>
      <c r="J5" s="268"/>
      <c r="K5" s="267"/>
      <c r="L5" s="267"/>
      <c r="M5" s="267"/>
      <c r="N5" s="301"/>
      <c r="O5" s="137"/>
    </row>
    <row r="6" spans="2:15" ht="15.75" thickBot="1">
      <c r="B6" s="302" t="s">
        <v>1937</v>
      </c>
      <c r="C6" s="303"/>
      <c r="D6" s="303"/>
      <c r="E6" s="304">
        <v>4413990</v>
      </c>
      <c r="F6" s="303"/>
      <c r="G6" s="303"/>
      <c r="H6" s="303"/>
      <c r="I6" s="305" t="s">
        <v>1938</v>
      </c>
      <c r="J6" s="306" t="s">
        <v>1986</v>
      </c>
      <c r="K6" s="307"/>
      <c r="L6" s="307"/>
      <c r="M6" s="307"/>
      <c r="N6" s="308"/>
      <c r="O6" s="138"/>
    </row>
    <row r="7" spans="2:15" ht="15.75" thickBot="1">
      <c r="B7" s="832" t="s">
        <v>2085</v>
      </c>
      <c r="C7" s="833"/>
      <c r="D7" s="833"/>
      <c r="E7" s="833"/>
      <c r="F7" s="833"/>
      <c r="G7" s="833"/>
      <c r="H7" s="833"/>
      <c r="I7" s="833"/>
      <c r="J7" s="833"/>
      <c r="K7" s="833"/>
      <c r="L7" s="833"/>
      <c r="M7" s="833"/>
      <c r="N7" s="834"/>
      <c r="O7" s="138"/>
    </row>
    <row r="8" spans="2:15">
      <c r="B8" s="908" t="s">
        <v>1901</v>
      </c>
      <c r="C8" s="909"/>
      <c r="D8" s="909"/>
      <c r="E8" s="909"/>
      <c r="F8" s="909"/>
      <c r="G8" s="910"/>
      <c r="H8" s="893" t="s">
        <v>1958</v>
      </c>
      <c r="I8" s="893" t="s">
        <v>1959</v>
      </c>
      <c r="J8" s="914" t="s">
        <v>1960</v>
      </c>
      <c r="K8" s="893" t="s">
        <v>1961</v>
      </c>
      <c r="L8" s="893" t="s">
        <v>1987</v>
      </c>
      <c r="M8" s="320" t="s">
        <v>1988</v>
      </c>
      <c r="N8" s="896" t="s">
        <v>1892</v>
      </c>
      <c r="O8" s="137"/>
    </row>
    <row r="9" spans="2:15">
      <c r="B9" s="911"/>
      <c r="C9" s="912"/>
      <c r="D9" s="912"/>
      <c r="E9" s="912"/>
      <c r="F9" s="912"/>
      <c r="G9" s="913"/>
      <c r="H9" s="894"/>
      <c r="I9" s="894"/>
      <c r="J9" s="915"/>
      <c r="K9" s="894"/>
      <c r="L9" s="894"/>
      <c r="M9" s="321" t="s">
        <v>1989</v>
      </c>
      <c r="N9" s="897"/>
      <c r="O9" s="137"/>
    </row>
    <row r="10" spans="2:15" ht="15.75" thickBot="1">
      <c r="B10" s="322" t="s">
        <v>1904</v>
      </c>
      <c r="C10" s="323"/>
      <c r="D10" s="324" t="s">
        <v>1905</v>
      </c>
      <c r="E10" s="325" t="s">
        <v>1940</v>
      </c>
      <c r="F10" s="323"/>
      <c r="G10" s="324" t="s">
        <v>1905</v>
      </c>
      <c r="H10" s="895"/>
      <c r="I10" s="895"/>
      <c r="J10" s="916"/>
      <c r="K10" s="895"/>
      <c r="L10" s="895"/>
      <c r="M10" s="326" t="s">
        <v>1990</v>
      </c>
      <c r="N10" s="898"/>
      <c r="O10" s="137"/>
    </row>
    <row r="11" spans="2:15">
      <c r="B11" s="309"/>
      <c r="C11" s="310"/>
      <c r="D11" s="311"/>
      <c r="E11" s="310"/>
      <c r="F11" s="312"/>
      <c r="G11" s="313"/>
      <c r="H11" s="314" t="s">
        <v>1943</v>
      </c>
      <c r="I11" s="315">
        <f>(E11-B11)*20+G11-D11</f>
        <v>0</v>
      </c>
      <c r="J11" s="316" t="s">
        <v>1943</v>
      </c>
      <c r="K11" s="317"/>
      <c r="L11" s="318"/>
      <c r="M11" s="318"/>
      <c r="N11" s="319"/>
      <c r="O11" s="137"/>
    </row>
    <row r="12" spans="2:15">
      <c r="B12" s="279">
        <v>0</v>
      </c>
      <c r="C12" s="280"/>
      <c r="D12" s="281"/>
      <c r="E12" s="282">
        <v>495</v>
      </c>
      <c r="F12" s="273"/>
      <c r="G12" s="281"/>
      <c r="H12" s="283" t="s">
        <v>1785</v>
      </c>
      <c r="I12" s="275">
        <f>(E12-B12)*20+G12-D12</f>
        <v>9900</v>
      </c>
      <c r="J12" s="284">
        <v>5.56</v>
      </c>
      <c r="K12" s="275">
        <f>I12*J12</f>
        <v>55043.999999999993</v>
      </c>
      <c r="L12" s="285"/>
      <c r="M12" s="285"/>
      <c r="N12" s="286"/>
      <c r="O12" s="137"/>
    </row>
    <row r="13" spans="2:15">
      <c r="B13" s="287"/>
      <c r="C13" s="271"/>
      <c r="D13" s="272"/>
      <c r="E13" s="271"/>
      <c r="F13" s="273"/>
      <c r="G13" s="274"/>
      <c r="H13" s="283"/>
      <c r="I13" s="275"/>
      <c r="J13" s="288"/>
      <c r="K13" s="289">
        <f>K12*90%</f>
        <v>49539.599999999991</v>
      </c>
      <c r="L13" s="290">
        <v>0.04</v>
      </c>
      <c r="M13" s="291">
        <f>TRUNC(K13*L13,0)</f>
        <v>1981</v>
      </c>
      <c r="N13" s="286"/>
      <c r="O13" s="137"/>
    </row>
    <row r="14" spans="2:15">
      <c r="B14" s="287"/>
      <c r="C14" s="271"/>
      <c r="D14" s="272"/>
      <c r="E14" s="271"/>
      <c r="F14" s="273"/>
      <c r="G14" s="274"/>
      <c r="H14" s="283"/>
      <c r="I14" s="275"/>
      <c r="J14" s="276"/>
      <c r="K14" s="277"/>
      <c r="L14" s="292"/>
      <c r="M14" s="278"/>
      <c r="N14" s="286"/>
      <c r="O14" s="137"/>
    </row>
    <row r="15" spans="2:15">
      <c r="B15" s="279">
        <v>0</v>
      </c>
      <c r="C15" s="271"/>
      <c r="D15" s="272"/>
      <c r="E15" s="271">
        <v>495</v>
      </c>
      <c r="F15" s="273"/>
      <c r="G15" s="274"/>
      <c r="H15" s="283" t="s">
        <v>1783</v>
      </c>
      <c r="I15" s="275">
        <f>(E15-B15)*20+G15-D15</f>
        <v>9900</v>
      </c>
      <c r="J15" s="284">
        <v>5.56</v>
      </c>
      <c r="K15" s="289">
        <f>I15*J15*90%</f>
        <v>49539.599999999991</v>
      </c>
      <c r="L15" s="290">
        <v>0.04</v>
      </c>
      <c r="M15" s="291">
        <f>TRUNC(K15*L15,0)</f>
        <v>1981</v>
      </c>
      <c r="N15" s="286"/>
      <c r="O15" s="137"/>
    </row>
    <row r="16" spans="2:15" ht="15.75" thickBot="1">
      <c r="B16" s="905" t="s">
        <v>1693</v>
      </c>
      <c r="C16" s="906"/>
      <c r="D16" s="906"/>
      <c r="E16" s="906"/>
      <c r="F16" s="906"/>
      <c r="G16" s="906"/>
      <c r="H16" s="906"/>
      <c r="I16" s="906"/>
      <c r="J16" s="907"/>
      <c r="K16" s="293"/>
      <c r="L16" s="294"/>
      <c r="M16" s="295">
        <f>SUM(M12:M15)</f>
        <v>3962</v>
      </c>
      <c r="N16" s="296" t="s">
        <v>1991</v>
      </c>
      <c r="O16" s="157"/>
    </row>
    <row r="18" spans="9:10" ht="36.75" customHeight="1"/>
    <row r="19" spans="9:10">
      <c r="I19" s="904" t="s">
        <v>2099</v>
      </c>
      <c r="J19" s="904"/>
    </row>
    <row r="20" spans="9:10">
      <c r="I20" s="904" t="s">
        <v>2100</v>
      </c>
      <c r="J20" s="904"/>
    </row>
  </sheetData>
  <mergeCells count="13">
    <mergeCell ref="I19:J19"/>
    <mergeCell ref="I20:J20"/>
    <mergeCell ref="B16:J16"/>
    <mergeCell ref="B8:G9"/>
    <mergeCell ref="H8:H10"/>
    <mergeCell ref="I8:I10"/>
    <mergeCell ref="J8:J10"/>
    <mergeCell ref="K8:K10"/>
    <mergeCell ref="L8:L10"/>
    <mergeCell ref="N8:N10"/>
    <mergeCell ref="B7:N7"/>
    <mergeCell ref="B2:N2"/>
    <mergeCell ref="D3:N3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7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7">
    <tabColor rgb="FF00B050"/>
  </sheetPr>
  <dimension ref="B1:H98"/>
  <sheetViews>
    <sheetView topLeftCell="A64" zoomScaleNormal="100" workbookViewId="0">
      <selection activeCell="D98" sqref="D98:F98"/>
    </sheetView>
  </sheetViews>
  <sheetFormatPr defaultColWidth="8.85546875" defaultRowHeight="15"/>
  <cols>
    <col min="2" max="2" width="11.42578125" customWidth="1"/>
    <col min="3" max="3" width="17.85546875" style="90" customWidth="1"/>
    <col min="4" max="4" width="16" customWidth="1"/>
    <col min="5" max="5" width="13.85546875" customWidth="1"/>
    <col min="6" max="6" width="20.85546875" customWidth="1"/>
    <col min="7" max="7" width="15.28515625" customWidth="1"/>
    <col min="8" max="8" width="15.140625" customWidth="1"/>
  </cols>
  <sheetData>
    <row r="1" spans="2:8" ht="15.75" thickBot="1"/>
    <row r="2" spans="2:8" ht="83.25" customHeight="1" thickBot="1">
      <c r="B2" s="899" t="s">
        <v>2086</v>
      </c>
      <c r="C2" s="900"/>
      <c r="D2" s="900"/>
      <c r="E2" s="900"/>
      <c r="F2" s="900"/>
      <c r="G2" s="900"/>
      <c r="H2" s="901"/>
    </row>
    <row r="3" spans="2:8" ht="34.5" customHeight="1">
      <c r="B3" s="364" t="s">
        <v>1650</v>
      </c>
      <c r="C3" s="924" t="s">
        <v>2089</v>
      </c>
      <c r="D3" s="925"/>
      <c r="E3" s="925"/>
      <c r="F3" s="925"/>
      <c r="G3" s="925"/>
      <c r="H3" s="926"/>
    </row>
    <row r="4" spans="2:8">
      <c r="B4" s="362" t="s">
        <v>1651</v>
      </c>
      <c r="C4" s="927" t="s">
        <v>2080</v>
      </c>
      <c r="D4" s="927"/>
      <c r="E4" s="927"/>
      <c r="F4" s="927"/>
      <c r="G4" s="927"/>
      <c r="H4" s="928"/>
    </row>
    <row r="5" spans="2:8" ht="19.5" customHeight="1" thickBot="1">
      <c r="B5" s="363" t="s">
        <v>2065</v>
      </c>
      <c r="C5" s="929" t="s">
        <v>1897</v>
      </c>
      <c r="D5" s="929"/>
      <c r="E5" s="929"/>
      <c r="F5" s="929"/>
      <c r="G5" s="929"/>
      <c r="H5" s="930"/>
    </row>
    <row r="6" spans="2:8" ht="18.75" customHeight="1" thickBot="1">
      <c r="B6" s="921" t="s">
        <v>2087</v>
      </c>
      <c r="C6" s="922"/>
      <c r="D6" s="922"/>
      <c r="E6" s="922"/>
      <c r="F6" s="922"/>
      <c r="G6" s="922"/>
      <c r="H6" s="923"/>
    </row>
    <row r="7" spans="2:8" ht="15.75" thickBot="1">
      <c r="B7" s="328" t="s">
        <v>2068</v>
      </c>
      <c r="C7" s="328"/>
      <c r="D7" s="936" t="s">
        <v>1900</v>
      </c>
      <c r="E7" s="937"/>
      <c r="F7" s="937"/>
      <c r="G7" s="938"/>
      <c r="H7" s="329"/>
    </row>
    <row r="8" spans="2:8">
      <c r="B8" s="939" t="s">
        <v>1901</v>
      </c>
      <c r="C8" s="940"/>
      <c r="D8" s="940"/>
      <c r="E8" s="940"/>
      <c r="F8" s="941" t="s">
        <v>1902</v>
      </c>
      <c r="G8" s="941" t="s">
        <v>1903</v>
      </c>
      <c r="H8" s="919"/>
    </row>
    <row r="9" spans="2:8" ht="15.75" thickBot="1">
      <c r="B9" s="341" t="s">
        <v>1904</v>
      </c>
      <c r="C9" s="342" t="s">
        <v>1905</v>
      </c>
      <c r="D9" s="343" t="s">
        <v>246</v>
      </c>
      <c r="E9" s="343" t="s">
        <v>1890</v>
      </c>
      <c r="F9" s="942"/>
      <c r="G9" s="942"/>
      <c r="H9" s="920"/>
    </row>
    <row r="10" spans="2:8">
      <c r="B10" s="344">
        <v>0</v>
      </c>
      <c r="C10" s="336">
        <v>10</v>
      </c>
      <c r="D10" s="337" t="s">
        <v>1906</v>
      </c>
      <c r="E10" s="338" t="s">
        <v>1783</v>
      </c>
      <c r="F10" s="339" t="s">
        <v>1907</v>
      </c>
      <c r="G10" s="340" t="s">
        <v>1908</v>
      </c>
      <c r="H10" s="345"/>
    </row>
    <row r="11" spans="2:8" ht="30">
      <c r="B11" s="346">
        <v>5</v>
      </c>
      <c r="C11" s="335"/>
      <c r="D11" s="331" t="s">
        <v>1909</v>
      </c>
      <c r="E11" s="332" t="s">
        <v>1783</v>
      </c>
      <c r="F11" s="333" t="s">
        <v>1910</v>
      </c>
      <c r="G11" s="334" t="s">
        <v>1908</v>
      </c>
      <c r="H11" s="347"/>
    </row>
    <row r="12" spans="2:8">
      <c r="B12" s="346">
        <v>10</v>
      </c>
      <c r="C12" s="335"/>
      <c r="D12" s="331" t="s">
        <v>1906</v>
      </c>
      <c r="E12" s="332" t="s">
        <v>1785</v>
      </c>
      <c r="F12" s="333" t="s">
        <v>1907</v>
      </c>
      <c r="G12" s="334" t="s">
        <v>1908</v>
      </c>
      <c r="H12" s="347"/>
    </row>
    <row r="13" spans="2:8">
      <c r="B13" s="346">
        <v>25</v>
      </c>
      <c r="C13" s="335"/>
      <c r="D13" s="331" t="s">
        <v>1906</v>
      </c>
      <c r="E13" s="332" t="s">
        <v>1783</v>
      </c>
      <c r="F13" s="333" t="s">
        <v>1907</v>
      </c>
      <c r="G13" s="334" t="s">
        <v>1908</v>
      </c>
      <c r="H13" s="347"/>
    </row>
    <row r="14" spans="2:8">
      <c r="B14" s="346">
        <v>41</v>
      </c>
      <c r="C14" s="335"/>
      <c r="D14" s="331" t="s">
        <v>1906</v>
      </c>
      <c r="E14" s="332" t="s">
        <v>1785</v>
      </c>
      <c r="F14" s="333" t="s">
        <v>1907</v>
      </c>
      <c r="G14" s="334"/>
      <c r="H14" s="347"/>
    </row>
    <row r="15" spans="2:8" ht="30">
      <c r="B15" s="346">
        <v>50</v>
      </c>
      <c r="C15" s="335"/>
      <c r="D15" s="331" t="s">
        <v>1911</v>
      </c>
      <c r="E15" s="332" t="s">
        <v>1783</v>
      </c>
      <c r="F15" s="333" t="s">
        <v>1912</v>
      </c>
      <c r="G15" s="334" t="s">
        <v>1913</v>
      </c>
      <c r="H15" s="347"/>
    </row>
    <row r="16" spans="2:8">
      <c r="B16" s="346">
        <v>62</v>
      </c>
      <c r="C16" s="335"/>
      <c r="D16" s="331" t="s">
        <v>1906</v>
      </c>
      <c r="E16" s="332" t="s">
        <v>1783</v>
      </c>
      <c r="F16" s="333" t="s">
        <v>1907</v>
      </c>
      <c r="G16" s="334" t="s">
        <v>1908</v>
      </c>
      <c r="H16" s="347"/>
    </row>
    <row r="17" spans="2:8">
      <c r="B17" s="346">
        <v>80</v>
      </c>
      <c r="C17" s="335"/>
      <c r="D17" s="331" t="s">
        <v>1906</v>
      </c>
      <c r="E17" s="332" t="s">
        <v>1785</v>
      </c>
      <c r="F17" s="333" t="s">
        <v>1907</v>
      </c>
      <c r="G17" s="334" t="s">
        <v>1908</v>
      </c>
      <c r="H17" s="347"/>
    </row>
    <row r="18" spans="2:8" ht="30">
      <c r="B18" s="346">
        <v>100</v>
      </c>
      <c r="C18" s="335"/>
      <c r="D18" s="331" t="s">
        <v>1914</v>
      </c>
      <c r="E18" s="332" t="s">
        <v>1783</v>
      </c>
      <c r="F18" s="333" t="s">
        <v>1915</v>
      </c>
      <c r="G18" s="334" t="s">
        <v>1916</v>
      </c>
      <c r="H18" s="347"/>
    </row>
    <row r="19" spans="2:8">
      <c r="B19" s="346">
        <v>103</v>
      </c>
      <c r="C19" s="335"/>
      <c r="D19" s="331" t="s">
        <v>1906</v>
      </c>
      <c r="E19" s="332" t="s">
        <v>1783</v>
      </c>
      <c r="F19" s="333" t="s">
        <v>1907</v>
      </c>
      <c r="G19" s="334" t="s">
        <v>1908</v>
      </c>
      <c r="H19" s="347"/>
    </row>
    <row r="20" spans="2:8">
      <c r="B20" s="346">
        <v>160</v>
      </c>
      <c r="C20" s="335"/>
      <c r="D20" s="331" t="s">
        <v>1906</v>
      </c>
      <c r="E20" s="332" t="s">
        <v>1785</v>
      </c>
      <c r="F20" s="333" t="s">
        <v>1907</v>
      </c>
      <c r="G20" s="334" t="s">
        <v>1908</v>
      </c>
      <c r="H20" s="347"/>
    </row>
    <row r="21" spans="2:8" ht="30">
      <c r="B21" s="346">
        <v>163</v>
      </c>
      <c r="C21" s="330"/>
      <c r="D21" s="331" t="s">
        <v>1914</v>
      </c>
      <c r="E21" s="332" t="s">
        <v>1785</v>
      </c>
      <c r="F21" s="333" t="s">
        <v>1915</v>
      </c>
      <c r="G21" s="334" t="s">
        <v>1917</v>
      </c>
      <c r="H21" s="347"/>
    </row>
    <row r="22" spans="2:8">
      <c r="B22" s="346">
        <v>189</v>
      </c>
      <c r="C22" s="335"/>
      <c r="D22" s="331" t="s">
        <v>1906</v>
      </c>
      <c r="E22" s="332" t="s">
        <v>1783</v>
      </c>
      <c r="F22" s="333" t="s">
        <v>1907</v>
      </c>
      <c r="G22" s="334" t="s">
        <v>1908</v>
      </c>
      <c r="H22" s="347"/>
    </row>
    <row r="23" spans="2:8" ht="30">
      <c r="B23" s="346">
        <v>190</v>
      </c>
      <c r="C23" s="335"/>
      <c r="D23" s="331" t="s">
        <v>1914</v>
      </c>
      <c r="E23" s="332" t="s">
        <v>1783</v>
      </c>
      <c r="F23" s="333" t="s">
        <v>1915</v>
      </c>
      <c r="G23" s="334" t="s">
        <v>1917</v>
      </c>
      <c r="H23" s="347"/>
    </row>
    <row r="24" spans="2:8" ht="30">
      <c r="B24" s="346">
        <v>284</v>
      </c>
      <c r="C24" s="335"/>
      <c r="D24" s="331" t="s">
        <v>1911</v>
      </c>
      <c r="E24" s="332" t="s">
        <v>1785</v>
      </c>
      <c r="F24" s="333" t="s">
        <v>1918</v>
      </c>
      <c r="G24" s="334" t="s">
        <v>1913</v>
      </c>
      <c r="H24" s="347"/>
    </row>
    <row r="25" spans="2:8" ht="30">
      <c r="B25" s="346">
        <v>300</v>
      </c>
      <c r="C25" s="335"/>
      <c r="D25" s="331" t="s">
        <v>1911</v>
      </c>
      <c r="E25" s="332" t="s">
        <v>1783</v>
      </c>
      <c r="F25" s="333" t="s">
        <v>1918</v>
      </c>
      <c r="G25" s="334" t="s">
        <v>1913</v>
      </c>
      <c r="H25" s="347"/>
    </row>
    <row r="26" spans="2:8">
      <c r="B26" s="346">
        <v>304</v>
      </c>
      <c r="C26" s="335"/>
      <c r="D26" s="331" t="s">
        <v>1906</v>
      </c>
      <c r="E26" s="332" t="s">
        <v>1785</v>
      </c>
      <c r="F26" s="333" t="s">
        <v>1907</v>
      </c>
      <c r="G26" s="334" t="s">
        <v>1908</v>
      </c>
      <c r="H26" s="347"/>
    </row>
    <row r="27" spans="2:8" ht="30">
      <c r="B27" s="346">
        <v>307</v>
      </c>
      <c r="C27" s="335"/>
      <c r="D27" s="331" t="s">
        <v>1914</v>
      </c>
      <c r="E27" s="332" t="s">
        <v>1785</v>
      </c>
      <c r="F27" s="333" t="s">
        <v>1915</v>
      </c>
      <c r="G27" s="334" t="s">
        <v>1917</v>
      </c>
      <c r="H27" s="347"/>
    </row>
    <row r="28" spans="2:8">
      <c r="B28" s="346">
        <v>348</v>
      </c>
      <c r="C28" s="335"/>
      <c r="D28" s="331" t="s">
        <v>1906</v>
      </c>
      <c r="E28" s="332" t="s">
        <v>1783</v>
      </c>
      <c r="F28" s="333" t="s">
        <v>1907</v>
      </c>
      <c r="G28" s="334" t="s">
        <v>1908</v>
      </c>
      <c r="H28" s="347"/>
    </row>
    <row r="29" spans="2:8">
      <c r="B29" s="346">
        <v>380</v>
      </c>
      <c r="C29" s="335"/>
      <c r="D29" s="331" t="s">
        <v>1906</v>
      </c>
      <c r="E29" s="332" t="s">
        <v>1785</v>
      </c>
      <c r="F29" s="333" t="s">
        <v>1907</v>
      </c>
      <c r="G29" s="334" t="s">
        <v>1908</v>
      </c>
      <c r="H29" s="347"/>
    </row>
    <row r="30" spans="2:8">
      <c r="B30" s="346">
        <v>434</v>
      </c>
      <c r="C30" s="335"/>
      <c r="D30" s="331" t="s">
        <v>1919</v>
      </c>
      <c r="E30" s="332" t="s">
        <v>1783</v>
      </c>
      <c r="F30" s="333" t="s">
        <v>1920</v>
      </c>
      <c r="G30" s="334" t="s">
        <v>1917</v>
      </c>
      <c r="H30" s="347"/>
    </row>
    <row r="31" spans="2:8">
      <c r="B31" s="346">
        <v>437</v>
      </c>
      <c r="C31" s="335"/>
      <c r="D31" s="331" t="s">
        <v>1906</v>
      </c>
      <c r="E31" s="332" t="s">
        <v>1783</v>
      </c>
      <c r="F31" s="333" t="s">
        <v>1907</v>
      </c>
      <c r="G31" s="334" t="s">
        <v>1908</v>
      </c>
      <c r="H31" s="347"/>
    </row>
    <row r="32" spans="2:8">
      <c r="B32" s="346">
        <v>463</v>
      </c>
      <c r="C32" s="330"/>
      <c r="D32" s="331" t="s">
        <v>1906</v>
      </c>
      <c r="E32" s="332" t="s">
        <v>1785</v>
      </c>
      <c r="F32" s="333" t="s">
        <v>1907</v>
      </c>
      <c r="G32" s="334" t="s">
        <v>1908</v>
      </c>
      <c r="H32" s="348"/>
    </row>
    <row r="33" spans="2:8">
      <c r="B33" s="346">
        <v>532</v>
      </c>
      <c r="C33" s="335"/>
      <c r="D33" s="331" t="s">
        <v>1906</v>
      </c>
      <c r="E33" s="332" t="s">
        <v>1783</v>
      </c>
      <c r="F33" s="333" t="s">
        <v>1907</v>
      </c>
      <c r="G33" s="334" t="s">
        <v>1908</v>
      </c>
      <c r="H33" s="348"/>
    </row>
    <row r="34" spans="2:8">
      <c r="B34" s="346">
        <v>534</v>
      </c>
      <c r="C34" s="335"/>
      <c r="D34" s="331" t="s">
        <v>1911</v>
      </c>
      <c r="E34" s="332" t="s">
        <v>1785</v>
      </c>
      <c r="F34" s="333" t="s">
        <v>1921</v>
      </c>
      <c r="G34" s="334" t="s">
        <v>1913</v>
      </c>
      <c r="H34" s="348"/>
    </row>
    <row r="35" spans="2:8" ht="30">
      <c r="B35" s="346">
        <v>550</v>
      </c>
      <c r="C35" s="335"/>
      <c r="D35" s="331" t="s">
        <v>1911</v>
      </c>
      <c r="E35" s="332" t="s">
        <v>1783</v>
      </c>
      <c r="F35" s="333" t="s">
        <v>1922</v>
      </c>
      <c r="G35" s="334" t="s">
        <v>1913</v>
      </c>
      <c r="H35" s="348"/>
    </row>
    <row r="36" spans="2:8">
      <c r="B36" s="346">
        <v>567</v>
      </c>
      <c r="C36" s="335"/>
      <c r="D36" s="331" t="s">
        <v>1906</v>
      </c>
      <c r="E36" s="332" t="s">
        <v>1785</v>
      </c>
      <c r="F36" s="333" t="s">
        <v>1907</v>
      </c>
      <c r="G36" s="334" t="s">
        <v>1908</v>
      </c>
      <c r="H36" s="348"/>
    </row>
    <row r="37" spans="2:8">
      <c r="B37" s="346">
        <v>583</v>
      </c>
      <c r="C37" s="335"/>
      <c r="D37" s="331" t="s">
        <v>1919</v>
      </c>
      <c r="E37" s="332" t="s">
        <v>1783</v>
      </c>
      <c r="F37" s="333" t="s">
        <v>1923</v>
      </c>
      <c r="G37" s="334" t="s">
        <v>1916</v>
      </c>
      <c r="H37" s="348"/>
    </row>
    <row r="38" spans="2:8">
      <c r="B38" s="346">
        <v>586</v>
      </c>
      <c r="C38" s="335"/>
      <c r="D38" s="331" t="s">
        <v>1906</v>
      </c>
      <c r="E38" s="332" t="s">
        <v>1783</v>
      </c>
      <c r="F38" s="333" t="s">
        <v>1907</v>
      </c>
      <c r="G38" s="334" t="s">
        <v>1908</v>
      </c>
      <c r="H38" s="348"/>
    </row>
    <row r="39" spans="2:8">
      <c r="B39" s="346">
        <v>635</v>
      </c>
      <c r="C39" s="335"/>
      <c r="D39" s="331" t="s">
        <v>1906</v>
      </c>
      <c r="E39" s="332" t="s">
        <v>1785</v>
      </c>
      <c r="F39" s="333" t="s">
        <v>1907</v>
      </c>
      <c r="G39" s="334" t="s">
        <v>1908</v>
      </c>
      <c r="H39" s="348"/>
    </row>
    <row r="40" spans="2:8">
      <c r="B40" s="346">
        <v>638</v>
      </c>
      <c r="C40" s="335"/>
      <c r="D40" s="331" t="s">
        <v>1919</v>
      </c>
      <c r="E40" s="332" t="s">
        <v>1785</v>
      </c>
      <c r="F40" s="333" t="s">
        <v>1920</v>
      </c>
      <c r="G40" s="334" t="s">
        <v>1916</v>
      </c>
      <c r="H40" s="348"/>
    </row>
    <row r="41" spans="2:8" ht="30">
      <c r="B41" s="346">
        <v>655</v>
      </c>
      <c r="C41" s="335"/>
      <c r="D41" s="331" t="s">
        <v>1914</v>
      </c>
      <c r="E41" s="332" t="s">
        <v>1783</v>
      </c>
      <c r="F41" s="333" t="s">
        <v>1915</v>
      </c>
      <c r="G41" s="334" t="s">
        <v>1916</v>
      </c>
      <c r="H41" s="348"/>
    </row>
    <row r="42" spans="2:8">
      <c r="B42" s="346">
        <v>658</v>
      </c>
      <c r="C42" s="335"/>
      <c r="D42" s="331" t="s">
        <v>1906</v>
      </c>
      <c r="E42" s="332" t="s">
        <v>1783</v>
      </c>
      <c r="F42" s="333" t="s">
        <v>1907</v>
      </c>
      <c r="G42" s="334" t="s">
        <v>1908</v>
      </c>
      <c r="H42" s="348"/>
    </row>
    <row r="43" spans="2:8" ht="30">
      <c r="B43" s="346">
        <v>761</v>
      </c>
      <c r="C43" s="330"/>
      <c r="D43" s="331" t="s">
        <v>1914</v>
      </c>
      <c r="E43" s="332" t="s">
        <v>1785</v>
      </c>
      <c r="F43" s="333" t="s">
        <v>1915</v>
      </c>
      <c r="G43" s="334" t="s">
        <v>1917</v>
      </c>
      <c r="H43" s="348"/>
    </row>
    <row r="44" spans="2:8">
      <c r="B44" s="346">
        <v>769</v>
      </c>
      <c r="C44" s="335"/>
      <c r="D44" s="331" t="s">
        <v>1906</v>
      </c>
      <c r="E44" s="332" t="s">
        <v>1785</v>
      </c>
      <c r="F44" s="333" t="s">
        <v>1907</v>
      </c>
      <c r="G44" s="334" t="s">
        <v>1908</v>
      </c>
      <c r="H44" s="348"/>
    </row>
    <row r="45" spans="2:8" ht="30">
      <c r="B45" s="346">
        <v>784</v>
      </c>
      <c r="C45" s="335"/>
      <c r="D45" s="331" t="s">
        <v>1911</v>
      </c>
      <c r="E45" s="332" t="s">
        <v>1785</v>
      </c>
      <c r="F45" s="333" t="s">
        <v>1924</v>
      </c>
      <c r="G45" s="334" t="s">
        <v>1925</v>
      </c>
      <c r="H45" s="348"/>
    </row>
    <row r="46" spans="2:8" ht="30">
      <c r="B46" s="346">
        <v>800</v>
      </c>
      <c r="C46" s="335"/>
      <c r="D46" s="331" t="s">
        <v>1911</v>
      </c>
      <c r="E46" s="332" t="s">
        <v>1783</v>
      </c>
      <c r="F46" s="333" t="s">
        <v>1926</v>
      </c>
      <c r="G46" s="334" t="s">
        <v>1913</v>
      </c>
      <c r="H46" s="348"/>
    </row>
    <row r="47" spans="2:8">
      <c r="B47" s="346">
        <v>825</v>
      </c>
      <c r="C47" s="335"/>
      <c r="D47" s="331" t="s">
        <v>1906</v>
      </c>
      <c r="E47" s="332" t="s">
        <v>1783</v>
      </c>
      <c r="F47" s="333" t="s">
        <v>1907</v>
      </c>
      <c r="G47" s="334" t="s">
        <v>1908</v>
      </c>
      <c r="H47" s="348"/>
    </row>
    <row r="48" spans="2:8">
      <c r="B48" s="346">
        <v>850</v>
      </c>
      <c r="C48" s="335"/>
      <c r="D48" s="331" t="s">
        <v>1906</v>
      </c>
      <c r="E48" s="332" t="s">
        <v>1785</v>
      </c>
      <c r="F48" s="333" t="s">
        <v>1907</v>
      </c>
      <c r="G48" s="334" t="s">
        <v>1908</v>
      </c>
      <c r="H48" s="348"/>
    </row>
    <row r="49" spans="2:8">
      <c r="B49" s="346">
        <v>900</v>
      </c>
      <c r="C49" s="335"/>
      <c r="D49" s="331" t="s">
        <v>1906</v>
      </c>
      <c r="E49" s="332" t="s">
        <v>1783</v>
      </c>
      <c r="F49" s="333" t="s">
        <v>1907</v>
      </c>
      <c r="G49" s="334" t="s">
        <v>1908</v>
      </c>
      <c r="H49" s="348"/>
    </row>
    <row r="50" spans="2:8">
      <c r="B50" s="346">
        <v>924</v>
      </c>
      <c r="C50" s="335"/>
      <c r="D50" s="331" t="s">
        <v>1906</v>
      </c>
      <c r="E50" s="332" t="s">
        <v>1785</v>
      </c>
      <c r="F50" s="333" t="s">
        <v>1907</v>
      </c>
      <c r="G50" s="334" t="s">
        <v>1908</v>
      </c>
      <c r="H50" s="348"/>
    </row>
    <row r="51" spans="2:8">
      <c r="B51" s="346">
        <v>958</v>
      </c>
      <c r="C51" s="335"/>
      <c r="D51" s="331" t="s">
        <v>1906</v>
      </c>
      <c r="E51" s="332" t="s">
        <v>1783</v>
      </c>
      <c r="F51" s="333" t="s">
        <v>1907</v>
      </c>
      <c r="G51" s="334" t="s">
        <v>1908</v>
      </c>
      <c r="H51" s="348"/>
    </row>
    <row r="52" spans="2:8">
      <c r="B52" s="346">
        <v>998</v>
      </c>
      <c r="C52" s="335"/>
      <c r="D52" s="331" t="s">
        <v>1906</v>
      </c>
      <c r="E52" s="332" t="s">
        <v>1785</v>
      </c>
      <c r="F52" s="333" t="s">
        <v>1907</v>
      </c>
      <c r="G52" s="334" t="s">
        <v>1908</v>
      </c>
      <c r="H52" s="348"/>
    </row>
    <row r="53" spans="2:8">
      <c r="B53" s="346">
        <v>1030</v>
      </c>
      <c r="C53" s="335"/>
      <c r="D53" s="331" t="s">
        <v>1919</v>
      </c>
      <c r="E53" s="332" t="s">
        <v>1783</v>
      </c>
      <c r="F53" s="333" t="s">
        <v>1920</v>
      </c>
      <c r="G53" s="334" t="s">
        <v>1917</v>
      </c>
      <c r="H53" s="348"/>
    </row>
    <row r="54" spans="2:8">
      <c r="B54" s="346">
        <v>1033</v>
      </c>
      <c r="C54" s="335"/>
      <c r="D54" s="331" t="s">
        <v>1906</v>
      </c>
      <c r="E54" s="332" t="s">
        <v>1783</v>
      </c>
      <c r="F54" s="333" t="s">
        <v>1907</v>
      </c>
      <c r="G54" s="334" t="s">
        <v>1908</v>
      </c>
      <c r="H54" s="348"/>
    </row>
    <row r="55" spans="2:8" ht="30">
      <c r="B55" s="346">
        <v>1034</v>
      </c>
      <c r="C55" s="335"/>
      <c r="D55" s="331" t="s">
        <v>1911</v>
      </c>
      <c r="E55" s="332" t="s">
        <v>1785</v>
      </c>
      <c r="F55" s="333" t="s">
        <v>1927</v>
      </c>
      <c r="G55" s="334" t="s">
        <v>1913</v>
      </c>
      <c r="H55" s="348"/>
    </row>
    <row r="56" spans="2:8" ht="30">
      <c r="B56" s="346">
        <v>1050</v>
      </c>
      <c r="C56" s="335"/>
      <c r="D56" s="331" t="s">
        <v>1911</v>
      </c>
      <c r="E56" s="332" t="s">
        <v>1783</v>
      </c>
      <c r="F56" s="333" t="s">
        <v>1927</v>
      </c>
      <c r="G56" s="334" t="s">
        <v>1913</v>
      </c>
      <c r="H56" s="348"/>
    </row>
    <row r="57" spans="2:8">
      <c r="B57" s="346">
        <v>1068</v>
      </c>
      <c r="C57" s="335"/>
      <c r="D57" s="331" t="s">
        <v>1928</v>
      </c>
      <c r="E57" s="332" t="s">
        <v>1785</v>
      </c>
      <c r="F57" s="333" t="s">
        <v>1923</v>
      </c>
      <c r="G57" s="334" t="s">
        <v>1929</v>
      </c>
      <c r="H57" s="348"/>
    </row>
    <row r="58" spans="2:8">
      <c r="B58" s="346">
        <v>1072</v>
      </c>
      <c r="C58" s="335"/>
      <c r="D58" s="331" t="s">
        <v>1906</v>
      </c>
      <c r="E58" s="332" t="s">
        <v>1785</v>
      </c>
      <c r="F58" s="333" t="s">
        <v>1907</v>
      </c>
      <c r="G58" s="334" t="s">
        <v>1908</v>
      </c>
      <c r="H58" s="348"/>
    </row>
    <row r="59" spans="2:8">
      <c r="B59" s="346">
        <v>1150</v>
      </c>
      <c r="C59" s="335"/>
      <c r="D59" s="331" t="s">
        <v>1906</v>
      </c>
      <c r="E59" s="332" t="s">
        <v>1783</v>
      </c>
      <c r="F59" s="333" t="s">
        <v>1907</v>
      </c>
      <c r="G59" s="334" t="s">
        <v>1908</v>
      </c>
      <c r="H59" s="348"/>
    </row>
    <row r="60" spans="2:8">
      <c r="B60" s="346">
        <v>1198</v>
      </c>
      <c r="C60" s="335"/>
      <c r="D60" s="331" t="s">
        <v>1906</v>
      </c>
      <c r="E60" s="332" t="s">
        <v>1785</v>
      </c>
      <c r="F60" s="333" t="s">
        <v>1907</v>
      </c>
      <c r="G60" s="334" t="s">
        <v>1908</v>
      </c>
      <c r="H60" s="348"/>
    </row>
    <row r="61" spans="2:8" ht="30">
      <c r="B61" s="346">
        <v>1284</v>
      </c>
      <c r="C61" s="330"/>
      <c r="D61" s="331" t="s">
        <v>1911</v>
      </c>
      <c r="E61" s="332" t="s">
        <v>1785</v>
      </c>
      <c r="F61" s="333" t="s">
        <v>1926</v>
      </c>
      <c r="G61" s="334" t="s">
        <v>1930</v>
      </c>
      <c r="H61" s="348"/>
    </row>
    <row r="62" spans="2:8">
      <c r="B62" s="346">
        <v>1292</v>
      </c>
      <c r="C62" s="335"/>
      <c r="D62" s="331" t="s">
        <v>1906</v>
      </c>
      <c r="E62" s="332" t="s">
        <v>1783</v>
      </c>
      <c r="F62" s="333" t="s">
        <v>1907</v>
      </c>
      <c r="G62" s="334" t="s">
        <v>1908</v>
      </c>
      <c r="H62" s="348"/>
    </row>
    <row r="63" spans="2:8" ht="30">
      <c r="B63" s="346">
        <v>1300</v>
      </c>
      <c r="C63" s="335"/>
      <c r="D63" s="331" t="s">
        <v>1911</v>
      </c>
      <c r="E63" s="332" t="s">
        <v>1783</v>
      </c>
      <c r="F63" s="333" t="s">
        <v>1924</v>
      </c>
      <c r="G63" s="334" t="s">
        <v>1925</v>
      </c>
      <c r="H63" s="348"/>
    </row>
    <row r="64" spans="2:8">
      <c r="B64" s="346">
        <v>1308</v>
      </c>
      <c r="C64" s="335"/>
      <c r="D64" s="331" t="s">
        <v>1906</v>
      </c>
      <c r="E64" s="332" t="s">
        <v>1785</v>
      </c>
      <c r="F64" s="333" t="s">
        <v>1907</v>
      </c>
      <c r="G64" s="334" t="s">
        <v>1908</v>
      </c>
      <c r="H64" s="348"/>
    </row>
    <row r="65" spans="2:8">
      <c r="B65" s="346">
        <v>1460</v>
      </c>
      <c r="C65" s="335"/>
      <c r="D65" s="331" t="s">
        <v>1906</v>
      </c>
      <c r="E65" s="332" t="s">
        <v>1783</v>
      </c>
      <c r="F65" s="333" t="s">
        <v>1907</v>
      </c>
      <c r="G65" s="334" t="s">
        <v>1908</v>
      </c>
      <c r="H65" s="348"/>
    </row>
    <row r="66" spans="2:8" ht="30">
      <c r="B66" s="346">
        <v>1485</v>
      </c>
      <c r="C66" s="335"/>
      <c r="D66" s="331" t="s">
        <v>1914</v>
      </c>
      <c r="E66" s="332" t="s">
        <v>1783</v>
      </c>
      <c r="F66" s="333" t="s">
        <v>1915</v>
      </c>
      <c r="G66" s="334" t="s">
        <v>1917</v>
      </c>
      <c r="H66" s="348"/>
    </row>
    <row r="67" spans="2:8" ht="30">
      <c r="B67" s="346">
        <v>1534</v>
      </c>
      <c r="C67" s="335"/>
      <c r="D67" s="331" t="s">
        <v>1911</v>
      </c>
      <c r="E67" s="332" t="s">
        <v>1785</v>
      </c>
      <c r="F67" s="333" t="s">
        <v>1922</v>
      </c>
      <c r="G67" s="334" t="s">
        <v>1913</v>
      </c>
      <c r="H67" s="348"/>
    </row>
    <row r="68" spans="2:8" ht="30">
      <c r="B68" s="346">
        <v>1549</v>
      </c>
      <c r="C68" s="335"/>
      <c r="D68" s="331" t="s">
        <v>1914</v>
      </c>
      <c r="E68" s="332" t="s">
        <v>1785</v>
      </c>
      <c r="F68" s="333" t="s">
        <v>1915</v>
      </c>
      <c r="G68" s="334" t="s">
        <v>1916</v>
      </c>
      <c r="H68" s="348"/>
    </row>
    <row r="69" spans="2:8">
      <c r="B69" s="346">
        <v>1550</v>
      </c>
      <c r="C69" s="335"/>
      <c r="D69" s="331" t="s">
        <v>1911</v>
      </c>
      <c r="E69" s="332" t="s">
        <v>1783</v>
      </c>
      <c r="F69" s="333" t="s">
        <v>1921</v>
      </c>
      <c r="G69" s="334" t="s">
        <v>1913</v>
      </c>
      <c r="H69" s="348"/>
    </row>
    <row r="70" spans="2:8">
      <c r="B70" s="346">
        <v>1552</v>
      </c>
      <c r="C70" s="335"/>
      <c r="D70" s="331" t="s">
        <v>1906</v>
      </c>
      <c r="E70" s="332" t="s">
        <v>1785</v>
      </c>
      <c r="F70" s="333" t="s">
        <v>1907</v>
      </c>
      <c r="G70" s="334" t="s">
        <v>1908</v>
      </c>
      <c r="H70" s="348"/>
    </row>
    <row r="71" spans="2:8">
      <c r="B71" s="346">
        <v>1588</v>
      </c>
      <c r="C71" s="335"/>
      <c r="D71" s="331" t="s">
        <v>1906</v>
      </c>
      <c r="E71" s="332" t="s">
        <v>1783</v>
      </c>
      <c r="F71" s="333" t="s">
        <v>1907</v>
      </c>
      <c r="G71" s="334" t="s">
        <v>1908</v>
      </c>
      <c r="H71" s="348"/>
    </row>
    <row r="72" spans="2:8">
      <c r="B72" s="346">
        <v>1607</v>
      </c>
      <c r="C72" s="335"/>
      <c r="D72" s="331" t="s">
        <v>1906</v>
      </c>
      <c r="E72" s="332" t="s">
        <v>1785</v>
      </c>
      <c r="F72" s="333" t="s">
        <v>1907</v>
      </c>
      <c r="G72" s="334" t="s">
        <v>1908</v>
      </c>
      <c r="H72" s="348"/>
    </row>
    <row r="73" spans="2:8">
      <c r="B73" s="346">
        <v>1658</v>
      </c>
      <c r="C73" s="335"/>
      <c r="D73" s="331" t="s">
        <v>1906</v>
      </c>
      <c r="E73" s="332" t="s">
        <v>1783</v>
      </c>
      <c r="F73" s="333" t="s">
        <v>1907</v>
      </c>
      <c r="G73" s="334" t="s">
        <v>1908</v>
      </c>
      <c r="H73" s="348"/>
    </row>
    <row r="74" spans="2:8" ht="30">
      <c r="B74" s="346">
        <v>1692</v>
      </c>
      <c r="C74" s="335"/>
      <c r="D74" s="331" t="s">
        <v>1931</v>
      </c>
      <c r="E74" s="332" t="s">
        <v>1783</v>
      </c>
      <c r="F74" s="333" t="s">
        <v>1932</v>
      </c>
      <c r="G74" s="334" t="s">
        <v>1916</v>
      </c>
      <c r="H74" s="348"/>
    </row>
    <row r="75" spans="2:8" ht="30">
      <c r="B75" s="346">
        <v>1726</v>
      </c>
      <c r="C75" s="330"/>
      <c r="D75" s="331" t="s">
        <v>1933</v>
      </c>
      <c r="E75" s="332" t="s">
        <v>1785</v>
      </c>
      <c r="F75" s="333" t="s">
        <v>1934</v>
      </c>
      <c r="G75" s="334" t="s">
        <v>1916</v>
      </c>
      <c r="H75" s="348"/>
    </row>
    <row r="76" spans="2:8">
      <c r="B76" s="346">
        <v>1743</v>
      </c>
      <c r="C76" s="335"/>
      <c r="D76" s="331" t="s">
        <v>1906</v>
      </c>
      <c r="E76" s="332" t="s">
        <v>1785</v>
      </c>
      <c r="F76" s="333" t="s">
        <v>1907</v>
      </c>
      <c r="G76" s="334" t="s">
        <v>1908</v>
      </c>
      <c r="H76" s="348"/>
    </row>
    <row r="77" spans="2:8">
      <c r="B77" s="346">
        <v>1758</v>
      </c>
      <c r="C77" s="335"/>
      <c r="D77" s="331" t="s">
        <v>1906</v>
      </c>
      <c r="E77" s="332" t="s">
        <v>1783</v>
      </c>
      <c r="F77" s="333" t="s">
        <v>1907</v>
      </c>
      <c r="G77" s="334" t="s">
        <v>1908</v>
      </c>
      <c r="H77" s="348"/>
    </row>
    <row r="78" spans="2:8" ht="30">
      <c r="B78" s="346">
        <v>1765</v>
      </c>
      <c r="C78" s="335"/>
      <c r="D78" s="331" t="s">
        <v>1933</v>
      </c>
      <c r="E78" s="332" t="s">
        <v>1783</v>
      </c>
      <c r="F78" s="333" t="s">
        <v>1934</v>
      </c>
      <c r="G78" s="334" t="s">
        <v>1916</v>
      </c>
      <c r="H78" s="348"/>
    </row>
    <row r="79" spans="2:8" ht="30">
      <c r="B79" s="346">
        <v>1784</v>
      </c>
      <c r="C79" s="335"/>
      <c r="D79" s="331" t="s">
        <v>1911</v>
      </c>
      <c r="E79" s="332" t="s">
        <v>1785</v>
      </c>
      <c r="F79" s="333" t="s">
        <v>1918</v>
      </c>
      <c r="G79" s="334" t="s">
        <v>1913</v>
      </c>
      <c r="H79" s="348"/>
    </row>
    <row r="80" spans="2:8">
      <c r="B80" s="346">
        <v>1797</v>
      </c>
      <c r="C80" s="335"/>
      <c r="D80" s="331" t="s">
        <v>1906</v>
      </c>
      <c r="E80" s="332" t="s">
        <v>1785</v>
      </c>
      <c r="F80" s="333" t="s">
        <v>1907</v>
      </c>
      <c r="G80" s="334" t="s">
        <v>1908</v>
      </c>
      <c r="H80" s="348"/>
    </row>
    <row r="81" spans="2:8" ht="30">
      <c r="B81" s="346">
        <v>1799</v>
      </c>
      <c r="C81" s="335"/>
      <c r="D81" s="331" t="s">
        <v>1911</v>
      </c>
      <c r="E81" s="332" t="s">
        <v>1783</v>
      </c>
      <c r="F81" s="333" t="s">
        <v>1918</v>
      </c>
      <c r="G81" s="334" t="s">
        <v>1913</v>
      </c>
      <c r="H81" s="348"/>
    </row>
    <row r="82" spans="2:8" ht="30">
      <c r="B82" s="346">
        <v>1800</v>
      </c>
      <c r="C82" s="335"/>
      <c r="D82" s="331" t="s">
        <v>1931</v>
      </c>
      <c r="E82" s="332" t="s">
        <v>1785</v>
      </c>
      <c r="F82" s="333" t="s">
        <v>1932</v>
      </c>
      <c r="G82" s="334" t="s">
        <v>1916</v>
      </c>
      <c r="H82" s="348"/>
    </row>
    <row r="83" spans="2:8">
      <c r="B83" s="346">
        <v>1872</v>
      </c>
      <c r="C83" s="335"/>
      <c r="D83" s="331" t="s">
        <v>1906</v>
      </c>
      <c r="E83" s="332" t="s">
        <v>1783</v>
      </c>
      <c r="F83" s="333" t="s">
        <v>1907</v>
      </c>
      <c r="G83" s="334" t="s">
        <v>1908</v>
      </c>
      <c r="H83" s="348"/>
    </row>
    <row r="84" spans="2:8">
      <c r="B84" s="346">
        <v>1894</v>
      </c>
      <c r="C84" s="335"/>
      <c r="D84" s="331" t="s">
        <v>1906</v>
      </c>
      <c r="E84" s="332" t="s">
        <v>1785</v>
      </c>
      <c r="F84" s="333" t="s">
        <v>1907</v>
      </c>
      <c r="G84" s="334" t="s">
        <v>1908</v>
      </c>
      <c r="H84" s="348"/>
    </row>
    <row r="85" spans="2:8">
      <c r="B85" s="346">
        <v>2025</v>
      </c>
      <c r="C85" s="335"/>
      <c r="D85" s="331" t="s">
        <v>1906</v>
      </c>
      <c r="E85" s="332" t="s">
        <v>1783</v>
      </c>
      <c r="F85" s="333" t="s">
        <v>1907</v>
      </c>
      <c r="G85" s="334" t="s">
        <v>1908</v>
      </c>
      <c r="H85" s="348"/>
    </row>
    <row r="86" spans="2:8" ht="30">
      <c r="B86" s="346">
        <v>2034</v>
      </c>
      <c r="C86" s="335"/>
      <c r="D86" s="331" t="s">
        <v>1911</v>
      </c>
      <c r="E86" s="332" t="s">
        <v>1785</v>
      </c>
      <c r="F86" s="333" t="s">
        <v>1935</v>
      </c>
      <c r="G86" s="334" t="s">
        <v>1913</v>
      </c>
      <c r="H86" s="348"/>
    </row>
    <row r="87" spans="2:8">
      <c r="B87" s="346">
        <v>2042</v>
      </c>
      <c r="C87" s="335"/>
      <c r="D87" s="331" t="s">
        <v>1906</v>
      </c>
      <c r="E87" s="332" t="s">
        <v>1785</v>
      </c>
      <c r="F87" s="333" t="s">
        <v>1907</v>
      </c>
      <c r="G87" s="334" t="s">
        <v>1908</v>
      </c>
      <c r="H87" s="348"/>
    </row>
    <row r="88" spans="2:8" ht="30">
      <c r="B88" s="346">
        <v>2050</v>
      </c>
      <c r="C88" s="335"/>
      <c r="D88" s="331" t="s">
        <v>1911</v>
      </c>
      <c r="E88" s="332" t="s">
        <v>1783</v>
      </c>
      <c r="F88" s="333" t="s">
        <v>1936</v>
      </c>
      <c r="G88" s="334" t="s">
        <v>1913</v>
      </c>
      <c r="H88" s="348"/>
    </row>
    <row r="89" spans="2:8">
      <c r="B89" s="346">
        <v>2060</v>
      </c>
      <c r="C89" s="335"/>
      <c r="D89" s="331" t="s">
        <v>1906</v>
      </c>
      <c r="E89" s="332" t="s">
        <v>1783</v>
      </c>
      <c r="F89" s="333" t="s">
        <v>1907</v>
      </c>
      <c r="G89" s="334" t="s">
        <v>1908</v>
      </c>
      <c r="H89" s="348"/>
    </row>
    <row r="90" spans="2:8">
      <c r="B90" s="346">
        <v>2068</v>
      </c>
      <c r="C90" s="335"/>
      <c r="D90" s="331" t="s">
        <v>1906</v>
      </c>
      <c r="E90" s="332" t="s">
        <v>1785</v>
      </c>
      <c r="F90" s="333" t="s">
        <v>1907</v>
      </c>
      <c r="G90" s="334" t="s">
        <v>1908</v>
      </c>
      <c r="H90" s="348"/>
    </row>
    <row r="91" spans="2:8" ht="30.75" thickBot="1">
      <c r="B91" s="349">
        <v>2083</v>
      </c>
      <c r="C91" s="350"/>
      <c r="D91" s="351" t="s">
        <v>1909</v>
      </c>
      <c r="E91" s="352" t="s">
        <v>1785</v>
      </c>
      <c r="F91" s="353" t="s">
        <v>1910</v>
      </c>
      <c r="G91" s="354"/>
      <c r="H91" s="355"/>
    </row>
    <row r="92" spans="2:8">
      <c r="B92" s="931" t="s">
        <v>2058</v>
      </c>
      <c r="C92" s="932"/>
      <c r="D92" s="932"/>
      <c r="E92" s="932"/>
      <c r="F92" s="932"/>
      <c r="G92" s="356">
        <v>111.78</v>
      </c>
      <c r="H92" s="357" t="s">
        <v>1805</v>
      </c>
    </row>
    <row r="93" spans="2:8">
      <c r="B93" s="933" t="s">
        <v>2059</v>
      </c>
      <c r="C93" s="918"/>
      <c r="D93" s="918"/>
      <c r="E93" s="918"/>
      <c r="F93" s="918"/>
      <c r="G93" s="358">
        <v>59.18</v>
      </c>
      <c r="H93" s="359" t="s">
        <v>1805</v>
      </c>
    </row>
    <row r="94" spans="2:8" ht="15.75" thickBot="1">
      <c r="B94" s="934" t="s">
        <v>2060</v>
      </c>
      <c r="C94" s="935"/>
      <c r="D94" s="935"/>
      <c r="E94" s="935"/>
      <c r="F94" s="935"/>
      <c r="G94" s="360">
        <f>G92-G93</f>
        <v>52.6</v>
      </c>
      <c r="H94" s="361"/>
    </row>
    <row r="97" spans="4:6" ht="30" customHeight="1"/>
    <row r="98" spans="4:6" ht="39" customHeight="1">
      <c r="D98" s="917" t="s">
        <v>2076</v>
      </c>
      <c r="E98" s="918"/>
      <c r="F98" s="918"/>
    </row>
  </sheetData>
  <mergeCells count="14">
    <mergeCell ref="D98:F98"/>
    <mergeCell ref="H8:H9"/>
    <mergeCell ref="B6:H6"/>
    <mergeCell ref="B2:H2"/>
    <mergeCell ref="C3:H3"/>
    <mergeCell ref="C4:H4"/>
    <mergeCell ref="C5:H5"/>
    <mergeCell ref="B92:F92"/>
    <mergeCell ref="B93:F93"/>
    <mergeCell ref="B94:F94"/>
    <mergeCell ref="D7:G7"/>
    <mergeCell ref="B8:E8"/>
    <mergeCell ref="F8:F9"/>
    <mergeCell ref="G8:G9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9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">
    <tabColor rgb="FF00B050"/>
  </sheetPr>
  <dimension ref="B1:E1440"/>
  <sheetViews>
    <sheetView zoomScale="115" zoomScaleNormal="115" workbookViewId="0">
      <selection activeCell="C12" sqref="C12:D12"/>
    </sheetView>
  </sheetViews>
  <sheetFormatPr defaultColWidth="8.85546875" defaultRowHeight="15"/>
  <cols>
    <col min="2" max="2" width="14.7109375" style="92" customWidth="1"/>
    <col min="3" max="3" width="21.7109375" style="90" customWidth="1"/>
    <col min="4" max="4" width="19.85546875" style="91" customWidth="1"/>
    <col min="5" max="5" width="27.85546875" style="28" customWidth="1"/>
    <col min="7" max="7" width="30.7109375" customWidth="1"/>
  </cols>
  <sheetData>
    <row r="1" spans="2:5" ht="15.75" thickBot="1"/>
    <row r="2" spans="2:5" ht="69.75" customHeight="1" thickBot="1">
      <c r="B2" s="951" t="s">
        <v>2088</v>
      </c>
      <c r="C2" s="952"/>
      <c r="D2" s="952"/>
      <c r="E2" s="953"/>
    </row>
    <row r="3" spans="2:5" ht="35.25" customHeight="1">
      <c r="B3" s="365" t="s">
        <v>1650</v>
      </c>
      <c r="C3" s="954" t="s">
        <v>2081</v>
      </c>
      <c r="D3" s="955"/>
      <c r="E3" s="956"/>
    </row>
    <row r="4" spans="2:5">
      <c r="B4" s="366" t="s">
        <v>1899</v>
      </c>
      <c r="C4" s="182" t="s">
        <v>2080</v>
      </c>
      <c r="D4" s="175"/>
      <c r="E4" s="367"/>
    </row>
    <row r="5" spans="2:5" ht="15.75" thickBot="1">
      <c r="B5" s="366" t="s">
        <v>2065</v>
      </c>
      <c r="C5" s="174" t="s">
        <v>1897</v>
      </c>
      <c r="D5" s="175"/>
      <c r="E5" s="367"/>
    </row>
    <row r="6" spans="2:5" ht="15.75" thickBot="1">
      <c r="B6" s="164" t="s">
        <v>2069</v>
      </c>
      <c r="C6" s="948" t="s">
        <v>1776</v>
      </c>
      <c r="D6" s="949"/>
      <c r="E6" s="950"/>
    </row>
    <row r="7" spans="2:5">
      <c r="B7" s="944" t="s">
        <v>1777</v>
      </c>
      <c r="C7" s="945"/>
      <c r="D7" s="165" t="s">
        <v>1778</v>
      </c>
      <c r="E7" s="946" t="s">
        <v>1779</v>
      </c>
    </row>
    <row r="8" spans="2:5">
      <c r="B8" s="368" t="s">
        <v>1780</v>
      </c>
      <c r="C8" s="74" t="s">
        <v>1781</v>
      </c>
      <c r="D8" s="75" t="s">
        <v>1782</v>
      </c>
      <c r="E8" s="947"/>
    </row>
    <row r="9" spans="2:5" ht="15.75" thickBot="1">
      <c r="B9" s="369">
        <v>0</v>
      </c>
      <c r="C9" s="370">
        <v>1315</v>
      </c>
      <c r="D9" s="527">
        <v>68.180000000000007</v>
      </c>
      <c r="E9" s="371"/>
    </row>
    <row r="10" spans="2:5">
      <c r="B10" s="83"/>
      <c r="C10" s="84"/>
      <c r="D10" s="85"/>
      <c r="E10" s="87"/>
    </row>
    <row r="11" spans="2:5" ht="37.5" customHeight="1">
      <c r="B11" s="83"/>
      <c r="C11" s="84"/>
      <c r="D11" s="85"/>
      <c r="E11" s="87"/>
    </row>
    <row r="12" spans="2:5" ht="33.75" customHeight="1">
      <c r="B12" s="83"/>
      <c r="C12" s="943" t="s">
        <v>2076</v>
      </c>
      <c r="D12" s="943"/>
      <c r="E12" s="87"/>
    </row>
    <row r="13" spans="2:5">
      <c r="B13" s="83"/>
      <c r="C13" s="84"/>
      <c r="D13" s="85"/>
      <c r="E13" s="87"/>
    </row>
    <row r="14" spans="2:5">
      <c r="B14" s="83"/>
      <c r="C14" s="88"/>
      <c r="D14" s="85"/>
      <c r="E14" s="87"/>
    </row>
    <row r="15" spans="2:5">
      <c r="B15" s="83"/>
      <c r="C15" s="84"/>
      <c r="D15" s="85"/>
      <c r="E15" s="87"/>
    </row>
    <row r="16" spans="2:5">
      <c r="B16" s="83"/>
      <c r="C16" s="84"/>
      <c r="D16" s="85"/>
      <c r="E16" s="87"/>
    </row>
    <row r="17" spans="2:5">
      <c r="B17" s="83"/>
      <c r="C17" s="84"/>
      <c r="D17" s="85"/>
      <c r="E17" s="87"/>
    </row>
    <row r="18" spans="2:5">
      <c r="B18" s="83"/>
      <c r="C18" s="84"/>
      <c r="D18" s="85"/>
      <c r="E18" s="87"/>
    </row>
    <row r="19" spans="2:5">
      <c r="B19" s="83"/>
      <c r="C19" s="84"/>
      <c r="D19" s="85"/>
      <c r="E19" s="87"/>
    </row>
    <row r="20" spans="2:5">
      <c r="B20" s="83"/>
      <c r="C20" s="84"/>
      <c r="D20" s="85"/>
      <c r="E20" s="87"/>
    </row>
    <row r="21" spans="2:5">
      <c r="B21" s="83"/>
      <c r="C21" s="84"/>
      <c r="D21" s="85"/>
      <c r="E21" s="87"/>
    </row>
    <row r="22" spans="2:5">
      <c r="B22" s="83"/>
      <c r="C22" s="84"/>
      <c r="D22" s="85"/>
      <c r="E22" s="87"/>
    </row>
    <row r="23" spans="2:5">
      <c r="B23" s="83"/>
      <c r="C23" s="84"/>
      <c r="D23" s="85"/>
      <c r="E23" s="87"/>
    </row>
    <row r="24" spans="2:5">
      <c r="B24" s="83"/>
      <c r="C24" s="84"/>
      <c r="D24" s="85"/>
      <c r="E24" s="87"/>
    </row>
    <row r="25" spans="2:5">
      <c r="B25" s="83"/>
      <c r="C25" s="84"/>
      <c r="D25" s="85"/>
      <c r="E25" s="87"/>
    </row>
    <row r="26" spans="2:5">
      <c r="B26" s="83"/>
      <c r="C26" s="84"/>
      <c r="D26" s="85"/>
      <c r="E26" s="87"/>
    </row>
    <row r="27" spans="2:5">
      <c r="B27" s="83"/>
      <c r="C27" s="84"/>
      <c r="D27" s="85"/>
      <c r="E27" s="87"/>
    </row>
    <row r="28" spans="2:5">
      <c r="B28" s="83"/>
      <c r="C28" s="88"/>
      <c r="D28" s="85"/>
      <c r="E28" s="87"/>
    </row>
    <row r="29" spans="2:5">
      <c r="B29" s="83"/>
      <c r="C29" s="84"/>
      <c r="D29" s="85"/>
      <c r="E29" s="87"/>
    </row>
    <row r="30" spans="2:5">
      <c r="B30" s="83"/>
      <c r="C30" s="84"/>
      <c r="D30" s="85"/>
      <c r="E30" s="87"/>
    </row>
    <row r="31" spans="2:5">
      <c r="B31" s="83"/>
      <c r="C31" s="84"/>
      <c r="D31" s="85"/>
      <c r="E31" s="87"/>
    </row>
    <row r="32" spans="2:5">
      <c r="B32" s="83"/>
      <c r="C32" s="84"/>
      <c r="D32" s="85"/>
      <c r="E32" s="87"/>
    </row>
    <row r="33" spans="2:5">
      <c r="B33" s="83"/>
      <c r="C33" s="84"/>
      <c r="D33" s="85"/>
      <c r="E33" s="87"/>
    </row>
    <row r="34" spans="2:5">
      <c r="B34" s="83"/>
      <c r="C34" s="84"/>
      <c r="D34" s="85"/>
      <c r="E34" s="87"/>
    </row>
    <row r="35" spans="2:5">
      <c r="B35" s="83"/>
      <c r="C35" s="84"/>
      <c r="D35" s="85"/>
      <c r="E35" s="87"/>
    </row>
    <row r="36" spans="2:5">
      <c r="B36" s="83"/>
      <c r="C36" s="84"/>
      <c r="D36" s="85"/>
      <c r="E36" s="87"/>
    </row>
    <row r="37" spans="2:5">
      <c r="B37" s="83"/>
      <c r="C37" s="84"/>
      <c r="D37" s="85"/>
      <c r="E37" s="87"/>
    </row>
    <row r="38" spans="2:5">
      <c r="B38" s="83"/>
      <c r="C38" s="84"/>
      <c r="D38" s="85"/>
      <c r="E38" s="87"/>
    </row>
    <row r="39" spans="2:5">
      <c r="B39" s="83"/>
      <c r="C39" s="84"/>
      <c r="D39" s="85"/>
      <c r="E39" s="87"/>
    </row>
    <row r="40" spans="2:5">
      <c r="B40" s="83"/>
      <c r="C40" s="84"/>
      <c r="D40" s="85"/>
      <c r="E40" s="87"/>
    </row>
    <row r="41" spans="2:5">
      <c r="B41" s="83"/>
      <c r="C41" s="84"/>
      <c r="D41" s="85"/>
      <c r="E41" s="87"/>
    </row>
    <row r="42" spans="2:5">
      <c r="B42" s="83"/>
      <c r="C42" s="84"/>
      <c r="D42" s="85"/>
      <c r="E42" s="87"/>
    </row>
    <row r="43" spans="2:5">
      <c r="B43" s="83"/>
      <c r="C43" s="84"/>
      <c r="D43" s="85"/>
      <c r="E43" s="87"/>
    </row>
    <row r="44" spans="2:5">
      <c r="B44" s="83"/>
      <c r="C44" s="84"/>
      <c r="D44" s="85"/>
      <c r="E44" s="87"/>
    </row>
    <row r="45" spans="2:5">
      <c r="B45" s="89"/>
      <c r="E45" s="16"/>
    </row>
    <row r="46" spans="2:5">
      <c r="B46" s="89"/>
      <c r="E46" s="16"/>
    </row>
    <row r="47" spans="2:5">
      <c r="E47" s="16"/>
    </row>
    <row r="48" spans="2:5">
      <c r="E48" s="16"/>
    </row>
    <row r="49" spans="5:5">
      <c r="E49" s="16"/>
    </row>
    <row r="50" spans="5:5">
      <c r="E50" s="16"/>
    </row>
    <row r="51" spans="5:5">
      <c r="E51" s="16"/>
    </row>
    <row r="52" spans="5:5">
      <c r="E52" s="16"/>
    </row>
    <row r="53" spans="5:5">
      <c r="E53" s="16"/>
    </row>
    <row r="54" spans="5:5">
      <c r="E54" s="16"/>
    </row>
    <row r="55" spans="5:5">
      <c r="E55" s="16"/>
    </row>
    <row r="56" spans="5:5">
      <c r="E56" s="16"/>
    </row>
    <row r="57" spans="5:5">
      <c r="E57" s="16"/>
    </row>
    <row r="58" spans="5:5">
      <c r="E58" s="16"/>
    </row>
    <row r="59" spans="5:5">
      <c r="E59" s="16"/>
    </row>
    <row r="60" spans="5:5">
      <c r="E60" s="16"/>
    </row>
    <row r="61" spans="5:5">
      <c r="E61" s="16"/>
    </row>
    <row r="62" spans="5:5">
      <c r="E62" s="16"/>
    </row>
    <row r="63" spans="5:5">
      <c r="E63" s="16"/>
    </row>
    <row r="64" spans="5:5">
      <c r="E64" s="16"/>
    </row>
    <row r="65" spans="5:5">
      <c r="E65" s="16"/>
    </row>
    <row r="66" spans="5:5">
      <c r="E66" s="16"/>
    </row>
    <row r="67" spans="5:5">
      <c r="E67" s="16"/>
    </row>
    <row r="68" spans="5:5">
      <c r="E68" s="16"/>
    </row>
    <row r="69" spans="5:5">
      <c r="E69" s="16"/>
    </row>
    <row r="70" spans="5:5">
      <c r="E70" s="16"/>
    </row>
    <row r="71" spans="5:5">
      <c r="E71" s="16"/>
    </row>
    <row r="72" spans="5:5">
      <c r="E72" s="16"/>
    </row>
    <row r="73" spans="5:5">
      <c r="E73" s="16"/>
    </row>
    <row r="74" spans="5:5">
      <c r="E74" s="16"/>
    </row>
    <row r="75" spans="5:5">
      <c r="E75" s="16"/>
    </row>
    <row r="76" spans="5:5">
      <c r="E76" s="16"/>
    </row>
    <row r="77" spans="5:5">
      <c r="E77" s="16"/>
    </row>
    <row r="78" spans="5:5">
      <c r="E78" s="16"/>
    </row>
    <row r="79" spans="5:5">
      <c r="E79" s="16"/>
    </row>
    <row r="80" spans="5:5">
      <c r="E80" s="16"/>
    </row>
    <row r="81" spans="5:5">
      <c r="E81" s="16"/>
    </row>
    <row r="82" spans="5:5">
      <c r="E82" s="16"/>
    </row>
    <row r="83" spans="5:5">
      <c r="E83" s="16"/>
    </row>
    <row r="84" spans="5:5">
      <c r="E84" s="16"/>
    </row>
    <row r="85" spans="5:5">
      <c r="E85" s="16"/>
    </row>
    <row r="86" spans="5:5">
      <c r="E86" s="16"/>
    </row>
    <row r="87" spans="5:5">
      <c r="E87" s="16"/>
    </row>
    <row r="88" spans="5:5">
      <c r="E88" s="16"/>
    </row>
    <row r="89" spans="5:5">
      <c r="E89" s="16"/>
    </row>
    <row r="90" spans="5:5">
      <c r="E90" s="16"/>
    </row>
    <row r="91" spans="5:5">
      <c r="E91" s="16"/>
    </row>
    <row r="92" spans="5:5">
      <c r="E92" s="16"/>
    </row>
    <row r="93" spans="5:5">
      <c r="E93" s="16"/>
    </row>
    <row r="94" spans="5:5">
      <c r="E94" s="16"/>
    </row>
    <row r="95" spans="5:5">
      <c r="E95" s="16"/>
    </row>
    <row r="96" spans="5:5">
      <c r="E96" s="16"/>
    </row>
    <row r="97" spans="5:5">
      <c r="E97" s="16"/>
    </row>
    <row r="98" spans="5:5">
      <c r="E98" s="16"/>
    </row>
    <row r="99" spans="5:5">
      <c r="E99" s="16"/>
    </row>
    <row r="100" spans="5:5">
      <c r="E100" s="16"/>
    </row>
    <row r="101" spans="5:5">
      <c r="E101" s="16"/>
    </row>
    <row r="102" spans="5:5">
      <c r="E102" s="16"/>
    </row>
    <row r="103" spans="5:5">
      <c r="E103" s="16"/>
    </row>
    <row r="104" spans="5:5">
      <c r="E104" s="16"/>
    </row>
    <row r="105" spans="5:5">
      <c r="E105" s="16"/>
    </row>
    <row r="106" spans="5:5">
      <c r="E106" s="16"/>
    </row>
    <row r="107" spans="5:5">
      <c r="E107" s="16"/>
    </row>
    <row r="108" spans="5:5">
      <c r="E108" s="16"/>
    </row>
    <row r="109" spans="5:5">
      <c r="E109" s="16"/>
    </row>
    <row r="110" spans="5:5">
      <c r="E110" s="16"/>
    </row>
    <row r="111" spans="5:5">
      <c r="E111" s="16"/>
    </row>
    <row r="112" spans="5:5">
      <c r="E112" s="16"/>
    </row>
    <row r="113" spans="5:5">
      <c r="E113" s="16"/>
    </row>
    <row r="114" spans="5:5">
      <c r="E114" s="16"/>
    </row>
    <row r="115" spans="5:5">
      <c r="E115" s="16"/>
    </row>
    <row r="116" spans="5:5">
      <c r="E116" s="16"/>
    </row>
    <row r="117" spans="5:5">
      <c r="E117" s="16"/>
    </row>
    <row r="118" spans="5:5">
      <c r="E118" s="16"/>
    </row>
    <row r="119" spans="5:5">
      <c r="E119" s="16"/>
    </row>
    <row r="120" spans="5:5">
      <c r="E120" s="16"/>
    </row>
    <row r="121" spans="5:5">
      <c r="E121" s="16"/>
    </row>
    <row r="122" spans="5:5">
      <c r="E122" s="16"/>
    </row>
    <row r="123" spans="5:5">
      <c r="E123" s="16"/>
    </row>
    <row r="124" spans="5:5">
      <c r="E124" s="16"/>
    </row>
    <row r="125" spans="5:5">
      <c r="E125" s="16"/>
    </row>
    <row r="126" spans="5:5">
      <c r="E126" s="16"/>
    </row>
    <row r="127" spans="5:5">
      <c r="E127" s="16"/>
    </row>
    <row r="128" spans="5:5">
      <c r="E128" s="16"/>
    </row>
    <row r="129" spans="5:5">
      <c r="E129" s="16"/>
    </row>
    <row r="130" spans="5:5">
      <c r="E130" s="16"/>
    </row>
    <row r="131" spans="5:5">
      <c r="E131" s="16"/>
    </row>
    <row r="132" spans="5:5">
      <c r="E132" s="16"/>
    </row>
    <row r="133" spans="5:5">
      <c r="E133" s="16"/>
    </row>
    <row r="134" spans="5:5">
      <c r="E134" s="16"/>
    </row>
    <row r="135" spans="5:5">
      <c r="E135" s="16"/>
    </row>
    <row r="136" spans="5:5">
      <c r="E136" s="16"/>
    </row>
    <row r="137" spans="5:5">
      <c r="E137" s="16"/>
    </row>
    <row r="138" spans="5:5">
      <c r="E138" s="16"/>
    </row>
    <row r="139" spans="5:5">
      <c r="E139" s="16"/>
    </row>
    <row r="140" spans="5:5">
      <c r="E140" s="16"/>
    </row>
    <row r="141" spans="5:5">
      <c r="E141" s="16"/>
    </row>
    <row r="142" spans="5:5">
      <c r="E142" s="16"/>
    </row>
    <row r="143" spans="5:5">
      <c r="E143" s="16"/>
    </row>
    <row r="144" spans="5:5">
      <c r="E144" s="16"/>
    </row>
    <row r="145" spans="5:5">
      <c r="E145" s="16"/>
    </row>
    <row r="146" spans="5:5">
      <c r="E146" s="16"/>
    </row>
    <row r="147" spans="5:5">
      <c r="E147" s="16"/>
    </row>
    <row r="148" spans="5:5">
      <c r="E148" s="16"/>
    </row>
    <row r="149" spans="5:5">
      <c r="E149" s="16"/>
    </row>
    <row r="150" spans="5:5">
      <c r="E150" s="16"/>
    </row>
    <row r="151" spans="5:5">
      <c r="E151" s="16"/>
    </row>
    <row r="152" spans="5:5">
      <c r="E152" s="16"/>
    </row>
    <row r="153" spans="5:5">
      <c r="E153" s="16"/>
    </row>
    <row r="154" spans="5:5">
      <c r="E154" s="16"/>
    </row>
    <row r="155" spans="5:5">
      <c r="E155" s="16"/>
    </row>
    <row r="156" spans="5:5">
      <c r="E156" s="16"/>
    </row>
    <row r="157" spans="5:5">
      <c r="E157" s="16"/>
    </row>
    <row r="158" spans="5:5">
      <c r="E158" s="16"/>
    </row>
    <row r="159" spans="5:5">
      <c r="E159" s="16"/>
    </row>
    <row r="160" spans="5:5">
      <c r="E160" s="16"/>
    </row>
    <row r="161" spans="5:5">
      <c r="E161" s="16"/>
    </row>
    <row r="162" spans="5:5">
      <c r="E162" s="16"/>
    </row>
    <row r="163" spans="5:5">
      <c r="E163" s="16"/>
    </row>
    <row r="164" spans="5:5">
      <c r="E164" s="16"/>
    </row>
    <row r="165" spans="5:5">
      <c r="E165" s="16"/>
    </row>
    <row r="166" spans="5:5">
      <c r="E166" s="16"/>
    </row>
    <row r="167" spans="5:5">
      <c r="E167" s="16"/>
    </row>
    <row r="168" spans="5:5">
      <c r="E168" s="16"/>
    </row>
    <row r="169" spans="5:5">
      <c r="E169" s="16"/>
    </row>
    <row r="170" spans="5:5">
      <c r="E170" s="16"/>
    </row>
    <row r="171" spans="5:5">
      <c r="E171" s="16"/>
    </row>
    <row r="172" spans="5:5">
      <c r="E172" s="16"/>
    </row>
    <row r="173" spans="5:5">
      <c r="E173" s="16"/>
    </row>
    <row r="174" spans="5:5">
      <c r="E174" s="16"/>
    </row>
    <row r="175" spans="5:5">
      <c r="E175" s="16"/>
    </row>
    <row r="176" spans="5:5">
      <c r="E176" s="16"/>
    </row>
    <row r="177" spans="5:5">
      <c r="E177" s="16"/>
    </row>
    <row r="178" spans="5:5">
      <c r="E178" s="16"/>
    </row>
    <row r="179" spans="5:5">
      <c r="E179" s="16"/>
    </row>
    <row r="180" spans="5:5">
      <c r="E180" s="16"/>
    </row>
    <row r="181" spans="5:5">
      <c r="E181" s="16"/>
    </row>
    <row r="182" spans="5:5">
      <c r="E182" s="16"/>
    </row>
    <row r="183" spans="5:5">
      <c r="E183" s="16"/>
    </row>
    <row r="184" spans="5:5">
      <c r="E184" s="16"/>
    </row>
    <row r="185" spans="5:5">
      <c r="E185" s="16"/>
    </row>
    <row r="186" spans="5:5">
      <c r="E186" s="16"/>
    </row>
    <row r="187" spans="5:5">
      <c r="E187" s="16"/>
    </row>
    <row r="188" spans="5:5">
      <c r="E188" s="16"/>
    </row>
    <row r="189" spans="5:5">
      <c r="E189" s="16"/>
    </row>
    <row r="190" spans="5:5">
      <c r="E190" s="16"/>
    </row>
    <row r="191" spans="5:5">
      <c r="E191" s="16"/>
    </row>
    <row r="192" spans="5:5">
      <c r="E192" s="16"/>
    </row>
    <row r="193" spans="5:5">
      <c r="E193" s="16"/>
    </row>
    <row r="194" spans="5:5">
      <c r="E194" s="16"/>
    </row>
    <row r="195" spans="5:5">
      <c r="E195" s="16"/>
    </row>
    <row r="196" spans="5:5">
      <c r="E196" s="16"/>
    </row>
    <row r="197" spans="5:5">
      <c r="E197" s="16"/>
    </row>
    <row r="198" spans="5:5">
      <c r="E198" s="16"/>
    </row>
    <row r="199" spans="5:5">
      <c r="E199" s="16"/>
    </row>
    <row r="200" spans="5:5">
      <c r="E200" s="16"/>
    </row>
    <row r="201" spans="5:5">
      <c r="E201" s="16"/>
    </row>
    <row r="202" spans="5:5">
      <c r="E202" s="16"/>
    </row>
    <row r="203" spans="5:5">
      <c r="E203" s="16"/>
    </row>
    <row r="204" spans="5:5">
      <c r="E204" s="16"/>
    </row>
    <row r="205" spans="5:5">
      <c r="E205" s="16"/>
    </row>
    <row r="206" spans="5:5">
      <c r="E206" s="16"/>
    </row>
    <row r="207" spans="5:5">
      <c r="E207" s="16"/>
    </row>
    <row r="208" spans="5:5">
      <c r="E208" s="16"/>
    </row>
    <row r="209" spans="5:5">
      <c r="E209" s="16"/>
    </row>
    <row r="210" spans="5:5">
      <c r="E210" s="16"/>
    </row>
    <row r="211" spans="5:5">
      <c r="E211" s="16"/>
    </row>
    <row r="212" spans="5:5">
      <c r="E212" s="16"/>
    </row>
    <row r="213" spans="5:5">
      <c r="E213" s="16"/>
    </row>
    <row r="214" spans="5:5">
      <c r="E214" s="16"/>
    </row>
    <row r="215" spans="5:5">
      <c r="E215" s="16"/>
    </row>
    <row r="216" spans="5:5">
      <c r="E216" s="16"/>
    </row>
    <row r="217" spans="5:5">
      <c r="E217" s="16"/>
    </row>
    <row r="218" spans="5:5">
      <c r="E218" s="16"/>
    </row>
    <row r="219" spans="5:5">
      <c r="E219" s="16"/>
    </row>
    <row r="220" spans="5:5">
      <c r="E220" s="16"/>
    </row>
    <row r="221" spans="5:5">
      <c r="E221" s="16"/>
    </row>
    <row r="222" spans="5:5">
      <c r="E222" s="16"/>
    </row>
    <row r="223" spans="5:5">
      <c r="E223" s="16"/>
    </row>
    <row r="224" spans="5:5">
      <c r="E224" s="16"/>
    </row>
    <row r="225" spans="5:5">
      <c r="E225" s="16"/>
    </row>
    <row r="226" spans="5:5">
      <c r="E226" s="16"/>
    </row>
    <row r="227" spans="5:5">
      <c r="E227" s="16"/>
    </row>
    <row r="228" spans="5:5">
      <c r="E228" s="16"/>
    </row>
    <row r="229" spans="5:5">
      <c r="E229" s="16"/>
    </row>
    <row r="230" spans="5:5">
      <c r="E230" s="16"/>
    </row>
    <row r="231" spans="5:5">
      <c r="E231" s="16"/>
    </row>
    <row r="232" spans="5:5">
      <c r="E232" s="16"/>
    </row>
    <row r="233" spans="5:5">
      <c r="E233" s="16"/>
    </row>
    <row r="234" spans="5:5">
      <c r="E234" s="16"/>
    </row>
    <row r="235" spans="5:5">
      <c r="E235" s="16"/>
    </row>
    <row r="236" spans="5:5">
      <c r="E236" s="16"/>
    </row>
    <row r="237" spans="5:5">
      <c r="E237" s="16"/>
    </row>
    <row r="238" spans="5:5">
      <c r="E238" s="16"/>
    </row>
    <row r="239" spans="5:5">
      <c r="E239" s="16"/>
    </row>
    <row r="240" spans="5:5">
      <c r="E240" s="16"/>
    </row>
    <row r="241" spans="5:5">
      <c r="E241" s="16"/>
    </row>
    <row r="242" spans="5:5">
      <c r="E242" s="16"/>
    </row>
    <row r="243" spans="5:5">
      <c r="E243" s="16"/>
    </row>
    <row r="244" spans="5:5">
      <c r="E244" s="16"/>
    </row>
    <row r="245" spans="5:5">
      <c r="E245" s="16"/>
    </row>
    <row r="246" spans="5:5">
      <c r="E246" s="16"/>
    </row>
    <row r="247" spans="5:5">
      <c r="E247" s="16"/>
    </row>
    <row r="248" spans="5:5">
      <c r="E248" s="16"/>
    </row>
    <row r="249" spans="5:5">
      <c r="E249" s="16"/>
    </row>
    <row r="250" spans="5:5">
      <c r="E250" s="16"/>
    </row>
    <row r="251" spans="5:5">
      <c r="E251" s="16"/>
    </row>
    <row r="252" spans="5:5">
      <c r="E252" s="16"/>
    </row>
    <row r="253" spans="5:5">
      <c r="E253" s="16"/>
    </row>
    <row r="254" spans="5:5">
      <c r="E254" s="16"/>
    </row>
    <row r="255" spans="5:5">
      <c r="E255" s="16"/>
    </row>
    <row r="256" spans="5:5">
      <c r="E256" s="16"/>
    </row>
    <row r="257" spans="5:5">
      <c r="E257" s="16"/>
    </row>
    <row r="258" spans="5:5">
      <c r="E258" s="16"/>
    </row>
    <row r="259" spans="5:5">
      <c r="E259" s="16"/>
    </row>
    <row r="260" spans="5:5">
      <c r="E260" s="16"/>
    </row>
    <row r="261" spans="5:5">
      <c r="E261" s="16"/>
    </row>
    <row r="262" spans="5:5">
      <c r="E262" s="16"/>
    </row>
    <row r="263" spans="5:5">
      <c r="E263" s="16"/>
    </row>
    <row r="264" spans="5:5">
      <c r="E264" s="16"/>
    </row>
    <row r="265" spans="5:5">
      <c r="E265" s="16"/>
    </row>
    <row r="266" spans="5:5">
      <c r="E266" s="16"/>
    </row>
    <row r="267" spans="5:5">
      <c r="E267" s="16"/>
    </row>
    <row r="268" spans="5:5">
      <c r="E268" s="16"/>
    </row>
    <row r="269" spans="5:5">
      <c r="E269" s="16"/>
    </row>
    <row r="270" spans="5:5">
      <c r="E270" s="16"/>
    </row>
    <row r="271" spans="5:5">
      <c r="E271" s="16"/>
    </row>
    <row r="272" spans="5:5">
      <c r="E272" s="16"/>
    </row>
    <row r="273" spans="5:5">
      <c r="E273" s="16"/>
    </row>
    <row r="274" spans="5:5">
      <c r="E274" s="16"/>
    </row>
    <row r="275" spans="5:5">
      <c r="E275" s="16"/>
    </row>
    <row r="276" spans="5:5">
      <c r="E276" s="16"/>
    </row>
    <row r="277" spans="5:5">
      <c r="E277" s="16"/>
    </row>
    <row r="278" spans="5:5">
      <c r="E278" s="16"/>
    </row>
    <row r="279" spans="5:5">
      <c r="E279" s="16"/>
    </row>
    <row r="280" spans="5:5">
      <c r="E280" s="16"/>
    </row>
    <row r="281" spans="5:5">
      <c r="E281" s="16"/>
    </row>
    <row r="282" spans="5:5">
      <c r="E282" s="16"/>
    </row>
    <row r="283" spans="5:5">
      <c r="E283" s="16"/>
    </row>
    <row r="284" spans="5:5">
      <c r="E284" s="16"/>
    </row>
    <row r="285" spans="5:5">
      <c r="E285" s="16"/>
    </row>
    <row r="286" spans="5:5">
      <c r="E286" s="16"/>
    </row>
    <row r="287" spans="5:5">
      <c r="E287" s="16"/>
    </row>
    <row r="288" spans="5:5">
      <c r="E288" s="16"/>
    </row>
    <row r="289" spans="5:5">
      <c r="E289" s="16"/>
    </row>
    <row r="290" spans="5:5">
      <c r="E290" s="16"/>
    </row>
    <row r="291" spans="5:5">
      <c r="E291" s="16"/>
    </row>
    <row r="292" spans="5:5">
      <c r="E292" s="16"/>
    </row>
    <row r="293" spans="5:5">
      <c r="E293" s="16"/>
    </row>
    <row r="294" spans="5:5">
      <c r="E294" s="16"/>
    </row>
    <row r="295" spans="5:5">
      <c r="E295" s="16"/>
    </row>
    <row r="296" spans="5:5">
      <c r="E296" s="16"/>
    </row>
    <row r="297" spans="5:5">
      <c r="E297" s="16"/>
    </row>
    <row r="298" spans="5:5">
      <c r="E298" s="16"/>
    </row>
    <row r="299" spans="5:5">
      <c r="E299" s="16"/>
    </row>
    <row r="300" spans="5:5">
      <c r="E300" s="16"/>
    </row>
    <row r="301" spans="5:5">
      <c r="E301" s="16"/>
    </row>
    <row r="302" spans="5:5">
      <c r="E302" s="16"/>
    </row>
    <row r="303" spans="5:5">
      <c r="E303" s="16"/>
    </row>
    <row r="304" spans="5:5">
      <c r="E304" s="16"/>
    </row>
    <row r="305" spans="5:5">
      <c r="E305" s="16"/>
    </row>
    <row r="306" spans="5:5">
      <c r="E306" s="16"/>
    </row>
    <row r="307" spans="5:5">
      <c r="E307" s="16"/>
    </row>
    <row r="308" spans="5:5">
      <c r="E308" s="16"/>
    </row>
    <row r="309" spans="5:5">
      <c r="E309" s="16"/>
    </row>
    <row r="310" spans="5:5">
      <c r="E310" s="16"/>
    </row>
    <row r="311" spans="5:5">
      <c r="E311" s="16"/>
    </row>
    <row r="312" spans="5:5">
      <c r="E312" s="16"/>
    </row>
    <row r="313" spans="5:5">
      <c r="E313" s="16"/>
    </row>
    <row r="314" spans="5:5">
      <c r="E314" s="16"/>
    </row>
    <row r="315" spans="5:5">
      <c r="E315" s="16"/>
    </row>
    <row r="316" spans="5:5">
      <c r="E316" s="16"/>
    </row>
    <row r="317" spans="5:5">
      <c r="E317" s="16"/>
    </row>
    <row r="318" spans="5:5">
      <c r="E318" s="16"/>
    </row>
    <row r="319" spans="5:5">
      <c r="E319" s="16"/>
    </row>
    <row r="320" spans="5:5">
      <c r="E320" s="16"/>
    </row>
    <row r="321" spans="5:5">
      <c r="E321" s="16"/>
    </row>
    <row r="322" spans="5:5">
      <c r="E322" s="16"/>
    </row>
    <row r="323" spans="5:5">
      <c r="E323" s="16"/>
    </row>
    <row r="324" spans="5:5">
      <c r="E324" s="16"/>
    </row>
    <row r="325" spans="5:5">
      <c r="E325" s="16"/>
    </row>
    <row r="326" spans="5:5">
      <c r="E326" s="16"/>
    </row>
    <row r="327" spans="5:5">
      <c r="E327" s="16"/>
    </row>
    <row r="328" spans="5:5">
      <c r="E328" s="16"/>
    </row>
    <row r="329" spans="5:5">
      <c r="E329" s="16"/>
    </row>
    <row r="330" spans="5:5">
      <c r="E330" s="16"/>
    </row>
    <row r="331" spans="5:5">
      <c r="E331" s="16"/>
    </row>
    <row r="332" spans="5:5">
      <c r="E332" s="16"/>
    </row>
    <row r="333" spans="5:5">
      <c r="E333" s="16"/>
    </row>
    <row r="334" spans="5:5">
      <c r="E334" s="16"/>
    </row>
    <row r="335" spans="5:5">
      <c r="E335" s="16"/>
    </row>
    <row r="336" spans="5:5">
      <c r="E336" s="16"/>
    </row>
    <row r="337" spans="5:5">
      <c r="E337" s="16"/>
    </row>
    <row r="338" spans="5:5">
      <c r="E338" s="16"/>
    </row>
    <row r="339" spans="5:5">
      <c r="E339" s="16"/>
    </row>
    <row r="340" spans="5:5">
      <c r="E340" s="16"/>
    </row>
    <row r="341" spans="5:5">
      <c r="E341" s="16"/>
    </row>
    <row r="342" spans="5:5">
      <c r="E342" s="16"/>
    </row>
    <row r="343" spans="5:5">
      <c r="E343" s="16"/>
    </row>
    <row r="344" spans="5:5">
      <c r="E344" s="16"/>
    </row>
    <row r="345" spans="5:5">
      <c r="E345" s="16"/>
    </row>
    <row r="346" spans="5:5">
      <c r="E346" s="16"/>
    </row>
    <row r="347" spans="5:5">
      <c r="E347" s="16"/>
    </row>
    <row r="348" spans="5:5">
      <c r="E348" s="16"/>
    </row>
    <row r="349" spans="5:5">
      <c r="E349" s="16"/>
    </row>
    <row r="350" spans="5:5">
      <c r="E350" s="16"/>
    </row>
    <row r="351" spans="5:5">
      <c r="E351" s="16"/>
    </row>
    <row r="352" spans="5:5">
      <c r="E352" s="16"/>
    </row>
    <row r="353" spans="5:5">
      <c r="E353" s="16"/>
    </row>
    <row r="354" spans="5:5">
      <c r="E354" s="16"/>
    </row>
    <row r="355" spans="5:5">
      <c r="E355" s="16"/>
    </row>
    <row r="356" spans="5:5">
      <c r="E356" s="16"/>
    </row>
    <row r="357" spans="5:5">
      <c r="E357" s="16"/>
    </row>
    <row r="358" spans="5:5">
      <c r="E358" s="16"/>
    </row>
    <row r="359" spans="5:5">
      <c r="E359" s="16"/>
    </row>
    <row r="360" spans="5:5">
      <c r="E360" s="16"/>
    </row>
    <row r="361" spans="5:5">
      <c r="E361" s="16"/>
    </row>
    <row r="362" spans="5:5">
      <c r="E362" s="16"/>
    </row>
    <row r="363" spans="5:5">
      <c r="E363" s="16"/>
    </row>
    <row r="364" spans="5:5">
      <c r="E364" s="16"/>
    </row>
    <row r="365" spans="5:5">
      <c r="E365" s="16"/>
    </row>
    <row r="366" spans="5:5">
      <c r="E366" s="16"/>
    </row>
    <row r="367" spans="5:5">
      <c r="E367" s="16"/>
    </row>
    <row r="368" spans="5:5">
      <c r="E368" s="16"/>
    </row>
    <row r="369" spans="5:5">
      <c r="E369" s="16"/>
    </row>
    <row r="370" spans="5:5">
      <c r="E370" s="16"/>
    </row>
    <row r="371" spans="5:5">
      <c r="E371" s="16"/>
    </row>
    <row r="372" spans="5:5">
      <c r="E372" s="16"/>
    </row>
    <row r="373" spans="5:5">
      <c r="E373" s="16"/>
    </row>
    <row r="374" spans="5:5">
      <c r="E374" s="16"/>
    </row>
    <row r="375" spans="5:5">
      <c r="E375" s="16"/>
    </row>
    <row r="376" spans="5:5">
      <c r="E376" s="16"/>
    </row>
    <row r="377" spans="5:5">
      <c r="E377" s="16"/>
    </row>
    <row r="378" spans="5:5">
      <c r="E378" s="16"/>
    </row>
    <row r="379" spans="5:5">
      <c r="E379" s="16"/>
    </row>
    <row r="380" spans="5:5">
      <c r="E380" s="16"/>
    </row>
    <row r="381" spans="5:5">
      <c r="E381" s="16"/>
    </row>
    <row r="382" spans="5:5">
      <c r="E382" s="16"/>
    </row>
    <row r="383" spans="5:5">
      <c r="E383" s="16"/>
    </row>
    <row r="384" spans="5:5">
      <c r="E384" s="16"/>
    </row>
    <row r="385" spans="5:5">
      <c r="E385" s="16"/>
    </row>
    <row r="386" spans="5:5">
      <c r="E386" s="16"/>
    </row>
    <row r="387" spans="5:5">
      <c r="E387" s="16"/>
    </row>
    <row r="388" spans="5:5">
      <c r="E388" s="16"/>
    </row>
    <row r="389" spans="5:5">
      <c r="E389" s="16"/>
    </row>
    <row r="390" spans="5:5">
      <c r="E390" s="16"/>
    </row>
    <row r="391" spans="5:5">
      <c r="E391" s="16"/>
    </row>
    <row r="392" spans="5:5">
      <c r="E392" s="16"/>
    </row>
    <row r="393" spans="5:5">
      <c r="E393" s="16"/>
    </row>
    <row r="394" spans="5:5">
      <c r="E394" s="16"/>
    </row>
    <row r="395" spans="5:5">
      <c r="E395" s="16"/>
    </row>
    <row r="396" spans="5:5">
      <c r="E396" s="16"/>
    </row>
    <row r="397" spans="5:5">
      <c r="E397" s="16"/>
    </row>
    <row r="398" spans="5:5">
      <c r="E398" s="16"/>
    </row>
    <row r="399" spans="5:5">
      <c r="E399" s="16"/>
    </row>
    <row r="400" spans="5:5">
      <c r="E400" s="16"/>
    </row>
    <row r="401" spans="5:5">
      <c r="E401" s="16"/>
    </row>
    <row r="402" spans="5:5">
      <c r="E402" s="16"/>
    </row>
    <row r="403" spans="5:5">
      <c r="E403" s="16"/>
    </row>
    <row r="404" spans="5:5">
      <c r="E404" s="16"/>
    </row>
    <row r="405" spans="5:5">
      <c r="E405" s="16"/>
    </row>
    <row r="406" spans="5:5">
      <c r="E406" s="16"/>
    </row>
    <row r="407" spans="5:5">
      <c r="E407" s="16"/>
    </row>
    <row r="408" spans="5:5">
      <c r="E408" s="16"/>
    </row>
    <row r="409" spans="5:5">
      <c r="E409" s="16"/>
    </row>
    <row r="410" spans="5:5">
      <c r="E410" s="16"/>
    </row>
    <row r="411" spans="5:5">
      <c r="E411" s="16"/>
    </row>
    <row r="412" spans="5:5">
      <c r="E412" s="16"/>
    </row>
    <row r="413" spans="5:5">
      <c r="E413" s="16"/>
    </row>
    <row r="414" spans="5:5">
      <c r="E414" s="16"/>
    </row>
    <row r="415" spans="5:5">
      <c r="E415" s="16"/>
    </row>
    <row r="416" spans="5:5">
      <c r="E416" s="16"/>
    </row>
    <row r="417" spans="5:5">
      <c r="E417" s="16"/>
    </row>
    <row r="418" spans="5:5">
      <c r="E418" s="16"/>
    </row>
    <row r="419" spans="5:5">
      <c r="E419" s="16"/>
    </row>
    <row r="420" spans="5:5">
      <c r="E420" s="16"/>
    </row>
    <row r="421" spans="5:5">
      <c r="E421" s="16"/>
    </row>
    <row r="422" spans="5:5">
      <c r="E422" s="16"/>
    </row>
    <row r="423" spans="5:5">
      <c r="E423" s="16"/>
    </row>
    <row r="424" spans="5:5">
      <c r="E424" s="16"/>
    </row>
    <row r="425" spans="5:5">
      <c r="E425" s="16"/>
    </row>
    <row r="426" spans="5:5">
      <c r="E426" s="16"/>
    </row>
    <row r="427" spans="5:5">
      <c r="E427" s="16"/>
    </row>
    <row r="428" spans="5:5">
      <c r="E428" s="16"/>
    </row>
    <row r="429" spans="5:5">
      <c r="E429" s="16"/>
    </row>
    <row r="430" spans="5:5">
      <c r="E430" s="16"/>
    </row>
    <row r="431" spans="5:5">
      <c r="E431" s="16"/>
    </row>
    <row r="432" spans="5:5">
      <c r="E432" s="16"/>
    </row>
    <row r="433" spans="5:5">
      <c r="E433" s="16"/>
    </row>
    <row r="434" spans="5:5">
      <c r="E434" s="16"/>
    </row>
    <row r="435" spans="5:5">
      <c r="E435" s="16"/>
    </row>
    <row r="436" spans="5:5">
      <c r="E436" s="16"/>
    </row>
    <row r="437" spans="5:5">
      <c r="E437" s="16"/>
    </row>
    <row r="438" spans="5:5">
      <c r="E438" s="16"/>
    </row>
    <row r="439" spans="5:5">
      <c r="E439" s="16"/>
    </row>
    <row r="440" spans="5:5">
      <c r="E440" s="16"/>
    </row>
    <row r="441" spans="5:5">
      <c r="E441" s="16"/>
    </row>
    <row r="442" spans="5:5">
      <c r="E442" s="16"/>
    </row>
    <row r="443" spans="5:5">
      <c r="E443" s="16"/>
    </row>
    <row r="444" spans="5:5">
      <c r="E444" s="16"/>
    </row>
    <row r="445" spans="5:5">
      <c r="E445" s="16"/>
    </row>
    <row r="446" spans="5:5">
      <c r="E446" s="16"/>
    </row>
    <row r="447" spans="5:5">
      <c r="E447" s="16"/>
    </row>
    <row r="448" spans="5:5">
      <c r="E448" s="16"/>
    </row>
    <row r="449" spans="5:5">
      <c r="E449" s="16"/>
    </row>
    <row r="450" spans="5:5">
      <c r="E450" s="16"/>
    </row>
    <row r="451" spans="5:5">
      <c r="E451" s="16"/>
    </row>
    <row r="452" spans="5:5">
      <c r="E452" s="16"/>
    </row>
    <row r="453" spans="5:5">
      <c r="E453" s="16"/>
    </row>
    <row r="454" spans="5:5">
      <c r="E454" s="16"/>
    </row>
    <row r="455" spans="5:5">
      <c r="E455" s="16"/>
    </row>
    <row r="456" spans="5:5">
      <c r="E456" s="16"/>
    </row>
    <row r="457" spans="5:5">
      <c r="E457" s="16"/>
    </row>
    <row r="458" spans="5:5">
      <c r="E458" s="16"/>
    </row>
    <row r="459" spans="5:5">
      <c r="E459" s="16"/>
    </row>
    <row r="460" spans="5:5">
      <c r="E460" s="16"/>
    </row>
    <row r="461" spans="5:5">
      <c r="E461" s="16"/>
    </row>
    <row r="462" spans="5:5">
      <c r="E462" s="16"/>
    </row>
    <row r="463" spans="5:5">
      <c r="E463" s="16"/>
    </row>
    <row r="464" spans="5:5">
      <c r="E464" s="16"/>
    </row>
    <row r="465" spans="5:5">
      <c r="E465" s="16"/>
    </row>
    <row r="466" spans="5:5">
      <c r="E466" s="16"/>
    </row>
    <row r="467" spans="5:5">
      <c r="E467" s="16"/>
    </row>
    <row r="468" spans="5:5">
      <c r="E468" s="16"/>
    </row>
    <row r="469" spans="5:5">
      <c r="E469" s="16"/>
    </row>
    <row r="470" spans="5:5">
      <c r="E470" s="16"/>
    </row>
    <row r="471" spans="5:5">
      <c r="E471" s="16"/>
    </row>
    <row r="472" spans="5:5">
      <c r="E472" s="16"/>
    </row>
    <row r="473" spans="5:5">
      <c r="E473" s="16"/>
    </row>
    <row r="474" spans="5:5">
      <c r="E474" s="16"/>
    </row>
    <row r="475" spans="5:5">
      <c r="E475" s="16"/>
    </row>
    <row r="476" spans="5:5">
      <c r="E476" s="16"/>
    </row>
    <row r="477" spans="5:5">
      <c r="E477" s="16"/>
    </row>
    <row r="478" spans="5:5">
      <c r="E478" s="16"/>
    </row>
    <row r="479" spans="5:5">
      <c r="E479" s="16"/>
    </row>
    <row r="480" spans="5:5">
      <c r="E480" s="16"/>
    </row>
    <row r="481" spans="5:5">
      <c r="E481" s="16"/>
    </row>
    <row r="482" spans="5:5">
      <c r="E482" s="16"/>
    </row>
    <row r="483" spans="5:5">
      <c r="E483" s="16"/>
    </row>
    <row r="484" spans="5:5">
      <c r="E484" s="16"/>
    </row>
    <row r="485" spans="5:5">
      <c r="E485" s="16"/>
    </row>
    <row r="486" spans="5:5">
      <c r="E486" s="16"/>
    </row>
    <row r="487" spans="5:5">
      <c r="E487" s="16"/>
    </row>
    <row r="488" spans="5:5">
      <c r="E488" s="16"/>
    </row>
    <row r="489" spans="5:5">
      <c r="E489" s="16"/>
    </row>
    <row r="490" spans="5:5">
      <c r="E490" s="16"/>
    </row>
    <row r="491" spans="5:5">
      <c r="E491" s="16"/>
    </row>
    <row r="492" spans="5:5">
      <c r="E492" s="16"/>
    </row>
    <row r="493" spans="5:5">
      <c r="E493" s="16"/>
    </row>
    <row r="494" spans="5:5">
      <c r="E494" s="16"/>
    </row>
    <row r="495" spans="5:5">
      <c r="E495" s="16"/>
    </row>
    <row r="496" spans="5:5">
      <c r="E496" s="16"/>
    </row>
    <row r="497" spans="5:5">
      <c r="E497" s="16"/>
    </row>
    <row r="498" spans="5:5">
      <c r="E498" s="16"/>
    </row>
    <row r="499" spans="5:5">
      <c r="E499" s="16"/>
    </row>
    <row r="500" spans="5:5">
      <c r="E500" s="16"/>
    </row>
    <row r="501" spans="5:5">
      <c r="E501" s="16"/>
    </row>
    <row r="502" spans="5:5">
      <c r="E502" s="16"/>
    </row>
    <row r="503" spans="5:5">
      <c r="E503" s="16"/>
    </row>
    <row r="504" spans="5:5">
      <c r="E504" s="16"/>
    </row>
    <row r="505" spans="5:5">
      <c r="E505" s="16"/>
    </row>
    <row r="506" spans="5:5">
      <c r="E506" s="16"/>
    </row>
    <row r="507" spans="5:5">
      <c r="E507" s="16"/>
    </row>
    <row r="508" spans="5:5">
      <c r="E508" s="16"/>
    </row>
    <row r="509" spans="5:5">
      <c r="E509" s="16"/>
    </row>
    <row r="510" spans="5:5">
      <c r="E510" s="16"/>
    </row>
    <row r="511" spans="5:5">
      <c r="E511" s="16"/>
    </row>
    <row r="512" spans="5:5">
      <c r="E512" s="16"/>
    </row>
    <row r="513" spans="5:5">
      <c r="E513" s="16"/>
    </row>
    <row r="514" spans="5:5">
      <c r="E514" s="16"/>
    </row>
    <row r="515" spans="5:5">
      <c r="E515" s="16"/>
    </row>
    <row r="516" spans="5:5">
      <c r="E516" s="16"/>
    </row>
    <row r="517" spans="5:5">
      <c r="E517" s="16"/>
    </row>
    <row r="518" spans="5:5">
      <c r="E518" s="16"/>
    </row>
    <row r="519" spans="5:5">
      <c r="E519" s="16"/>
    </row>
    <row r="520" spans="5:5">
      <c r="E520" s="16"/>
    </row>
    <row r="521" spans="5:5">
      <c r="E521" s="16"/>
    </row>
    <row r="522" spans="5:5">
      <c r="E522" s="16"/>
    </row>
    <row r="523" spans="5:5">
      <c r="E523" s="16"/>
    </row>
    <row r="524" spans="5:5">
      <c r="E524" s="16"/>
    </row>
    <row r="525" spans="5:5">
      <c r="E525" s="16"/>
    </row>
    <row r="526" spans="5:5">
      <c r="E526" s="16"/>
    </row>
    <row r="527" spans="5:5">
      <c r="E527" s="16"/>
    </row>
    <row r="528" spans="5:5">
      <c r="E528" s="16"/>
    </row>
    <row r="529" spans="5:5">
      <c r="E529" s="16"/>
    </row>
    <row r="530" spans="5:5">
      <c r="E530" s="16"/>
    </row>
    <row r="531" spans="5:5">
      <c r="E531" s="16"/>
    </row>
    <row r="532" spans="5:5">
      <c r="E532" s="16"/>
    </row>
    <row r="533" spans="5:5">
      <c r="E533" s="16"/>
    </row>
    <row r="534" spans="5:5">
      <c r="E534" s="16"/>
    </row>
    <row r="535" spans="5:5">
      <c r="E535" s="16"/>
    </row>
    <row r="536" spans="5:5">
      <c r="E536" s="16"/>
    </row>
    <row r="537" spans="5:5">
      <c r="E537" s="16"/>
    </row>
    <row r="538" spans="5:5">
      <c r="E538" s="16"/>
    </row>
    <row r="539" spans="5:5">
      <c r="E539" s="16"/>
    </row>
    <row r="540" spans="5:5">
      <c r="E540" s="16"/>
    </row>
    <row r="541" spans="5:5">
      <c r="E541" s="16"/>
    </row>
    <row r="542" spans="5:5">
      <c r="E542" s="16"/>
    </row>
    <row r="543" spans="5:5">
      <c r="E543" s="16"/>
    </row>
    <row r="544" spans="5:5">
      <c r="E544" s="16"/>
    </row>
    <row r="545" spans="5:5">
      <c r="E545" s="16"/>
    </row>
    <row r="546" spans="5:5">
      <c r="E546" s="16"/>
    </row>
    <row r="547" spans="5:5">
      <c r="E547" s="16"/>
    </row>
    <row r="548" spans="5:5">
      <c r="E548" s="16"/>
    </row>
    <row r="549" spans="5:5">
      <c r="E549" s="16"/>
    </row>
    <row r="550" spans="5:5">
      <c r="E550" s="16"/>
    </row>
    <row r="551" spans="5:5">
      <c r="E551" s="16"/>
    </row>
    <row r="552" spans="5:5">
      <c r="E552" s="16"/>
    </row>
    <row r="553" spans="5:5">
      <c r="E553" s="16"/>
    </row>
    <row r="554" spans="5:5">
      <c r="E554" s="16"/>
    </row>
    <row r="555" spans="5:5">
      <c r="E555" s="16"/>
    </row>
    <row r="556" spans="5:5">
      <c r="E556" s="16"/>
    </row>
    <row r="557" spans="5:5">
      <c r="E557" s="16"/>
    </row>
    <row r="558" spans="5:5">
      <c r="E558" s="16"/>
    </row>
    <row r="559" spans="5:5">
      <c r="E559" s="16"/>
    </row>
    <row r="560" spans="5:5">
      <c r="E560" s="16"/>
    </row>
    <row r="561" spans="5:5">
      <c r="E561" s="16"/>
    </row>
    <row r="562" spans="5:5">
      <c r="E562" s="16"/>
    </row>
    <row r="563" spans="5:5">
      <c r="E563" s="16"/>
    </row>
    <row r="564" spans="5:5">
      <c r="E564" s="16"/>
    </row>
    <row r="565" spans="5:5">
      <c r="E565" s="16"/>
    </row>
    <row r="566" spans="5:5">
      <c r="E566" s="16"/>
    </row>
    <row r="567" spans="5:5">
      <c r="E567" s="16"/>
    </row>
    <row r="568" spans="5:5">
      <c r="E568" s="16"/>
    </row>
    <row r="569" spans="5:5">
      <c r="E569" s="16"/>
    </row>
    <row r="570" spans="5:5">
      <c r="E570" s="16"/>
    </row>
    <row r="571" spans="5:5">
      <c r="E571" s="16"/>
    </row>
    <row r="572" spans="5:5">
      <c r="E572" s="16"/>
    </row>
    <row r="573" spans="5:5">
      <c r="E573" s="16"/>
    </row>
    <row r="574" spans="5:5">
      <c r="E574" s="16"/>
    </row>
    <row r="575" spans="5:5">
      <c r="E575" s="16"/>
    </row>
    <row r="576" spans="5:5">
      <c r="E576" s="16"/>
    </row>
    <row r="577" spans="5:5">
      <c r="E577" s="16"/>
    </row>
    <row r="578" spans="5:5">
      <c r="E578" s="16"/>
    </row>
    <row r="579" spans="5:5">
      <c r="E579" s="16"/>
    </row>
    <row r="580" spans="5:5">
      <c r="E580" s="16"/>
    </row>
    <row r="581" spans="5:5">
      <c r="E581" s="16"/>
    </row>
    <row r="582" spans="5:5">
      <c r="E582" s="16"/>
    </row>
    <row r="583" spans="5:5">
      <c r="E583" s="16"/>
    </row>
    <row r="584" spans="5:5">
      <c r="E584" s="16"/>
    </row>
    <row r="585" spans="5:5">
      <c r="E585" s="16"/>
    </row>
    <row r="586" spans="5:5">
      <c r="E586" s="16"/>
    </row>
    <row r="587" spans="5:5">
      <c r="E587" s="16"/>
    </row>
    <row r="588" spans="5:5">
      <c r="E588" s="16"/>
    </row>
    <row r="589" spans="5:5">
      <c r="E589" s="16"/>
    </row>
    <row r="590" spans="5:5">
      <c r="E590" s="16"/>
    </row>
    <row r="591" spans="5:5">
      <c r="E591" s="16"/>
    </row>
    <row r="592" spans="5:5">
      <c r="E592" s="16"/>
    </row>
    <row r="593" spans="5:5">
      <c r="E593" s="16"/>
    </row>
    <row r="594" spans="5:5">
      <c r="E594" s="16"/>
    </row>
    <row r="595" spans="5:5">
      <c r="E595" s="16"/>
    </row>
    <row r="596" spans="5:5">
      <c r="E596" s="16"/>
    </row>
    <row r="597" spans="5:5">
      <c r="E597" s="16"/>
    </row>
    <row r="598" spans="5:5">
      <c r="E598" s="16"/>
    </row>
    <row r="599" spans="5:5">
      <c r="E599" s="16"/>
    </row>
    <row r="600" spans="5:5">
      <c r="E600" s="16"/>
    </row>
    <row r="601" spans="5:5">
      <c r="E601" s="16"/>
    </row>
    <row r="602" spans="5:5">
      <c r="E602" s="16"/>
    </row>
    <row r="603" spans="5:5">
      <c r="E603" s="16"/>
    </row>
    <row r="604" spans="5:5">
      <c r="E604" s="16"/>
    </row>
    <row r="605" spans="5:5">
      <c r="E605" s="16"/>
    </row>
    <row r="606" spans="5:5">
      <c r="E606" s="16"/>
    </row>
    <row r="607" spans="5:5">
      <c r="E607" s="16"/>
    </row>
    <row r="608" spans="5:5">
      <c r="E608" s="16"/>
    </row>
    <row r="609" spans="5:5">
      <c r="E609" s="16"/>
    </row>
    <row r="610" spans="5:5">
      <c r="E610" s="16"/>
    </row>
    <row r="611" spans="5:5">
      <c r="E611" s="16"/>
    </row>
    <row r="612" spans="5:5">
      <c r="E612" s="16"/>
    </row>
    <row r="613" spans="5:5">
      <c r="E613" s="16"/>
    </row>
    <row r="614" spans="5:5">
      <c r="E614" s="16"/>
    </row>
    <row r="615" spans="5:5">
      <c r="E615" s="16"/>
    </row>
    <row r="616" spans="5:5">
      <c r="E616" s="16"/>
    </row>
    <row r="617" spans="5:5">
      <c r="E617" s="16"/>
    </row>
    <row r="618" spans="5:5">
      <c r="E618" s="16"/>
    </row>
    <row r="619" spans="5:5">
      <c r="E619" s="16"/>
    </row>
    <row r="620" spans="5:5">
      <c r="E620" s="16"/>
    </row>
    <row r="621" spans="5:5">
      <c r="E621" s="16"/>
    </row>
    <row r="622" spans="5:5">
      <c r="E622" s="16"/>
    </row>
    <row r="623" spans="5:5">
      <c r="E623" s="16"/>
    </row>
    <row r="624" spans="5:5">
      <c r="E624" s="16"/>
    </row>
    <row r="625" spans="5:5">
      <c r="E625" s="16"/>
    </row>
    <row r="626" spans="5:5">
      <c r="E626" s="16"/>
    </row>
    <row r="627" spans="5:5">
      <c r="E627" s="16"/>
    </row>
    <row r="628" spans="5:5">
      <c r="E628" s="16"/>
    </row>
    <row r="629" spans="5:5">
      <c r="E629" s="16"/>
    </row>
    <row r="630" spans="5:5">
      <c r="E630" s="16"/>
    </row>
    <row r="631" spans="5:5">
      <c r="E631" s="16"/>
    </row>
    <row r="632" spans="5:5">
      <c r="E632" s="16"/>
    </row>
    <row r="633" spans="5:5">
      <c r="E633" s="16"/>
    </row>
    <row r="634" spans="5:5">
      <c r="E634" s="16"/>
    </row>
    <row r="635" spans="5:5">
      <c r="E635" s="16"/>
    </row>
    <row r="636" spans="5:5">
      <c r="E636" s="16"/>
    </row>
    <row r="637" spans="5:5">
      <c r="E637" s="16"/>
    </row>
    <row r="638" spans="5:5">
      <c r="E638" s="16"/>
    </row>
    <row r="639" spans="5:5">
      <c r="E639" s="16"/>
    </row>
    <row r="640" spans="5:5">
      <c r="E640" s="16"/>
    </row>
    <row r="641" spans="5:5">
      <c r="E641" s="16"/>
    </row>
    <row r="642" spans="5:5">
      <c r="E642" s="16"/>
    </row>
    <row r="643" spans="5:5">
      <c r="E643" s="16"/>
    </row>
    <row r="644" spans="5:5">
      <c r="E644" s="16"/>
    </row>
    <row r="645" spans="5:5">
      <c r="E645" s="16"/>
    </row>
    <row r="646" spans="5:5">
      <c r="E646" s="16"/>
    </row>
    <row r="647" spans="5:5">
      <c r="E647" s="16"/>
    </row>
    <row r="648" spans="5:5">
      <c r="E648" s="16"/>
    </row>
    <row r="649" spans="5:5">
      <c r="E649" s="16"/>
    </row>
    <row r="650" spans="5:5">
      <c r="E650" s="16"/>
    </row>
    <row r="651" spans="5:5">
      <c r="E651" s="16"/>
    </row>
    <row r="652" spans="5:5">
      <c r="E652" s="16"/>
    </row>
    <row r="653" spans="5:5">
      <c r="E653" s="16"/>
    </row>
    <row r="654" spans="5:5">
      <c r="E654" s="16"/>
    </row>
    <row r="655" spans="5:5">
      <c r="E655" s="16"/>
    </row>
    <row r="656" spans="5:5">
      <c r="E656" s="16"/>
    </row>
    <row r="657" spans="5:5">
      <c r="E657" s="16"/>
    </row>
    <row r="658" spans="5:5">
      <c r="E658" s="16"/>
    </row>
    <row r="659" spans="5:5">
      <c r="E659" s="16"/>
    </row>
    <row r="660" spans="5:5">
      <c r="E660" s="16"/>
    </row>
    <row r="661" spans="5:5">
      <c r="E661" s="16"/>
    </row>
    <row r="662" spans="5:5">
      <c r="E662" s="16"/>
    </row>
    <row r="663" spans="5:5">
      <c r="E663" s="16"/>
    </row>
    <row r="664" spans="5:5">
      <c r="E664" s="16"/>
    </row>
    <row r="665" spans="5:5">
      <c r="E665" s="16"/>
    </row>
    <row r="666" spans="5:5">
      <c r="E666" s="16"/>
    </row>
    <row r="667" spans="5:5">
      <c r="E667" s="16"/>
    </row>
    <row r="668" spans="5:5">
      <c r="E668" s="16"/>
    </row>
    <row r="669" spans="5:5">
      <c r="E669" s="16"/>
    </row>
    <row r="670" spans="5:5">
      <c r="E670" s="16"/>
    </row>
    <row r="671" spans="5:5">
      <c r="E671" s="16"/>
    </row>
    <row r="672" spans="5:5">
      <c r="E672" s="16"/>
    </row>
    <row r="673" spans="5:5">
      <c r="E673" s="16"/>
    </row>
    <row r="674" spans="5:5">
      <c r="E674" s="16"/>
    </row>
    <row r="675" spans="5:5">
      <c r="E675" s="16"/>
    </row>
    <row r="676" spans="5:5">
      <c r="E676" s="16"/>
    </row>
    <row r="677" spans="5:5">
      <c r="E677" s="16"/>
    </row>
    <row r="678" spans="5:5">
      <c r="E678" s="16"/>
    </row>
    <row r="679" spans="5:5">
      <c r="E679" s="16"/>
    </row>
    <row r="680" spans="5:5">
      <c r="E680" s="16"/>
    </row>
    <row r="681" spans="5:5">
      <c r="E681" s="16"/>
    </row>
    <row r="682" spans="5:5">
      <c r="E682" s="16"/>
    </row>
    <row r="683" spans="5:5">
      <c r="E683" s="16"/>
    </row>
    <row r="684" spans="5:5">
      <c r="E684" s="16"/>
    </row>
    <row r="685" spans="5:5">
      <c r="E685" s="16"/>
    </row>
    <row r="686" spans="5:5">
      <c r="E686" s="16"/>
    </row>
    <row r="687" spans="5:5">
      <c r="E687" s="16"/>
    </row>
    <row r="688" spans="5:5">
      <c r="E688" s="16"/>
    </row>
    <row r="689" spans="5:5">
      <c r="E689" s="16"/>
    </row>
    <row r="690" spans="5:5">
      <c r="E690" s="16"/>
    </row>
    <row r="691" spans="5:5">
      <c r="E691" s="16"/>
    </row>
    <row r="692" spans="5:5">
      <c r="E692" s="16"/>
    </row>
    <row r="693" spans="5:5">
      <c r="E693" s="16"/>
    </row>
    <row r="694" spans="5:5">
      <c r="E694" s="16"/>
    </row>
    <row r="695" spans="5:5">
      <c r="E695" s="16"/>
    </row>
    <row r="696" spans="5:5">
      <c r="E696" s="16"/>
    </row>
    <row r="697" spans="5:5">
      <c r="E697" s="16"/>
    </row>
    <row r="698" spans="5:5">
      <c r="E698" s="16"/>
    </row>
    <row r="699" spans="5:5">
      <c r="E699" s="16"/>
    </row>
    <row r="700" spans="5:5">
      <c r="E700" s="16"/>
    </row>
    <row r="701" spans="5:5">
      <c r="E701" s="16"/>
    </row>
    <row r="702" spans="5:5">
      <c r="E702" s="16"/>
    </row>
    <row r="703" spans="5:5">
      <c r="E703" s="16"/>
    </row>
    <row r="704" spans="5:5">
      <c r="E704" s="16"/>
    </row>
    <row r="705" spans="5:5">
      <c r="E705" s="16"/>
    </row>
    <row r="706" spans="5:5">
      <c r="E706" s="16"/>
    </row>
    <row r="707" spans="5:5">
      <c r="E707" s="16"/>
    </row>
    <row r="708" spans="5:5">
      <c r="E708" s="16"/>
    </row>
    <row r="709" spans="5:5">
      <c r="E709" s="16"/>
    </row>
    <row r="710" spans="5:5">
      <c r="E710" s="16"/>
    </row>
    <row r="711" spans="5:5">
      <c r="E711" s="16"/>
    </row>
    <row r="712" spans="5:5">
      <c r="E712" s="16"/>
    </row>
    <row r="713" spans="5:5">
      <c r="E713" s="16"/>
    </row>
    <row r="714" spans="5:5">
      <c r="E714" s="16"/>
    </row>
    <row r="715" spans="5:5">
      <c r="E715" s="16"/>
    </row>
    <row r="716" spans="5:5">
      <c r="E716" s="16"/>
    </row>
    <row r="717" spans="5:5">
      <c r="E717" s="16"/>
    </row>
    <row r="718" spans="5:5">
      <c r="E718" s="16"/>
    </row>
    <row r="719" spans="5:5">
      <c r="E719" s="16"/>
    </row>
    <row r="720" spans="5:5">
      <c r="E720" s="16"/>
    </row>
    <row r="721" spans="5:5">
      <c r="E721" s="16"/>
    </row>
    <row r="722" spans="5:5">
      <c r="E722" s="16"/>
    </row>
    <row r="723" spans="5:5">
      <c r="E723" s="16"/>
    </row>
    <row r="724" spans="5:5">
      <c r="E724" s="16"/>
    </row>
    <row r="725" spans="5:5">
      <c r="E725" s="16"/>
    </row>
    <row r="726" spans="5:5">
      <c r="E726" s="16"/>
    </row>
    <row r="727" spans="5:5">
      <c r="E727" s="16"/>
    </row>
    <row r="728" spans="5:5">
      <c r="E728" s="16"/>
    </row>
    <row r="729" spans="5:5">
      <c r="E729" s="16"/>
    </row>
    <row r="730" spans="5:5">
      <c r="E730" s="16"/>
    </row>
    <row r="731" spans="5:5">
      <c r="E731" s="16"/>
    </row>
    <row r="732" spans="5:5">
      <c r="E732" s="16"/>
    </row>
    <row r="733" spans="5:5">
      <c r="E733" s="16"/>
    </row>
    <row r="734" spans="5:5">
      <c r="E734" s="16"/>
    </row>
    <row r="735" spans="5:5">
      <c r="E735" s="16"/>
    </row>
    <row r="736" spans="5:5">
      <c r="E736" s="16"/>
    </row>
    <row r="737" spans="5:5">
      <c r="E737" s="16"/>
    </row>
    <row r="738" spans="5:5">
      <c r="E738" s="16"/>
    </row>
    <row r="739" spans="5:5">
      <c r="E739" s="16"/>
    </row>
    <row r="740" spans="5:5">
      <c r="E740" s="16"/>
    </row>
    <row r="741" spans="5:5">
      <c r="E741" s="16"/>
    </row>
    <row r="742" spans="5:5">
      <c r="E742" s="16"/>
    </row>
    <row r="743" spans="5:5">
      <c r="E743" s="16"/>
    </row>
    <row r="744" spans="5:5">
      <c r="E744" s="16"/>
    </row>
    <row r="745" spans="5:5">
      <c r="E745" s="16"/>
    </row>
    <row r="746" spans="5:5">
      <c r="E746" s="16"/>
    </row>
    <row r="747" spans="5:5">
      <c r="E747" s="16"/>
    </row>
    <row r="748" spans="5:5">
      <c r="E748" s="16"/>
    </row>
    <row r="749" spans="5:5">
      <c r="E749" s="16"/>
    </row>
    <row r="750" spans="5:5">
      <c r="E750" s="16"/>
    </row>
    <row r="751" spans="5:5">
      <c r="E751" s="16"/>
    </row>
    <row r="752" spans="5:5">
      <c r="E752" s="16"/>
    </row>
    <row r="753" spans="5:5">
      <c r="E753" s="16"/>
    </row>
    <row r="754" spans="5:5">
      <c r="E754" s="16"/>
    </row>
    <row r="755" spans="5:5">
      <c r="E755" s="16"/>
    </row>
    <row r="756" spans="5:5">
      <c r="E756" s="16"/>
    </row>
    <row r="757" spans="5:5">
      <c r="E757" s="16"/>
    </row>
    <row r="758" spans="5:5">
      <c r="E758" s="16"/>
    </row>
    <row r="759" spans="5:5">
      <c r="E759" s="16"/>
    </row>
    <row r="760" spans="5:5">
      <c r="E760" s="16"/>
    </row>
    <row r="761" spans="5:5">
      <c r="E761" s="16"/>
    </row>
    <row r="762" spans="5:5">
      <c r="E762" s="16"/>
    </row>
    <row r="763" spans="5:5">
      <c r="E763" s="16"/>
    </row>
    <row r="764" spans="5:5">
      <c r="E764" s="16"/>
    </row>
    <row r="765" spans="5:5">
      <c r="E765" s="16"/>
    </row>
    <row r="766" spans="5:5">
      <c r="E766" s="16"/>
    </row>
    <row r="767" spans="5:5">
      <c r="E767" s="16"/>
    </row>
    <row r="768" spans="5:5">
      <c r="E768" s="16"/>
    </row>
    <row r="769" spans="5:5">
      <c r="E769" s="16"/>
    </row>
    <row r="770" spans="5:5">
      <c r="E770" s="16"/>
    </row>
    <row r="771" spans="5:5">
      <c r="E771" s="16"/>
    </row>
    <row r="772" spans="5:5">
      <c r="E772" s="16"/>
    </row>
    <row r="773" spans="5:5">
      <c r="E773" s="16"/>
    </row>
    <row r="774" spans="5:5">
      <c r="E774" s="16"/>
    </row>
    <row r="775" spans="5:5">
      <c r="E775" s="16"/>
    </row>
    <row r="776" spans="5:5">
      <c r="E776" s="16"/>
    </row>
    <row r="777" spans="5:5">
      <c r="E777" s="16"/>
    </row>
    <row r="778" spans="5:5">
      <c r="E778" s="16"/>
    </row>
    <row r="779" spans="5:5">
      <c r="E779" s="16"/>
    </row>
    <row r="780" spans="5:5">
      <c r="E780" s="16"/>
    </row>
    <row r="781" spans="5:5">
      <c r="E781" s="16"/>
    </row>
    <row r="782" spans="5:5">
      <c r="E782" s="16"/>
    </row>
    <row r="783" spans="5:5">
      <c r="E783" s="16"/>
    </row>
    <row r="784" spans="5:5">
      <c r="E784" s="16"/>
    </row>
    <row r="785" spans="5:5">
      <c r="E785" s="16"/>
    </row>
    <row r="786" spans="5:5">
      <c r="E786" s="16"/>
    </row>
    <row r="787" spans="5:5">
      <c r="E787" s="16"/>
    </row>
    <row r="788" spans="5:5">
      <c r="E788" s="16"/>
    </row>
    <row r="789" spans="5:5">
      <c r="E789" s="16"/>
    </row>
    <row r="790" spans="5:5">
      <c r="E790" s="16"/>
    </row>
    <row r="791" spans="5:5">
      <c r="E791" s="16"/>
    </row>
    <row r="792" spans="5:5">
      <c r="E792" s="16"/>
    </row>
    <row r="793" spans="5:5">
      <c r="E793" s="16"/>
    </row>
    <row r="794" spans="5:5">
      <c r="E794" s="16"/>
    </row>
    <row r="795" spans="5:5">
      <c r="E795" s="16"/>
    </row>
    <row r="796" spans="5:5">
      <c r="E796" s="16"/>
    </row>
    <row r="797" spans="5:5">
      <c r="E797" s="16"/>
    </row>
    <row r="798" spans="5:5">
      <c r="E798" s="16"/>
    </row>
    <row r="799" spans="5:5">
      <c r="E799" s="16"/>
    </row>
    <row r="800" spans="5:5">
      <c r="E800" s="16"/>
    </row>
    <row r="801" spans="5:5">
      <c r="E801" s="16"/>
    </row>
    <row r="802" spans="5:5">
      <c r="E802" s="16"/>
    </row>
    <row r="803" spans="5:5">
      <c r="E803" s="16"/>
    </row>
    <row r="804" spans="5:5">
      <c r="E804" s="16"/>
    </row>
    <row r="805" spans="5:5">
      <c r="E805" s="16"/>
    </row>
    <row r="806" spans="5:5">
      <c r="E806" s="16"/>
    </row>
    <row r="807" spans="5:5">
      <c r="E807" s="16"/>
    </row>
    <row r="808" spans="5:5">
      <c r="E808" s="16"/>
    </row>
    <row r="809" spans="5:5">
      <c r="E809" s="16"/>
    </row>
    <row r="810" spans="5:5">
      <c r="E810" s="16"/>
    </row>
    <row r="811" spans="5:5">
      <c r="E811" s="16"/>
    </row>
    <row r="812" spans="5:5">
      <c r="E812" s="16"/>
    </row>
    <row r="813" spans="5:5">
      <c r="E813" s="16"/>
    </row>
    <row r="814" spans="5:5">
      <c r="E814" s="16"/>
    </row>
    <row r="815" spans="5:5">
      <c r="E815" s="16"/>
    </row>
    <row r="816" spans="5:5">
      <c r="E816" s="16"/>
    </row>
    <row r="817" spans="5:5">
      <c r="E817" s="16"/>
    </row>
    <row r="818" spans="5:5">
      <c r="E818" s="16"/>
    </row>
    <row r="819" spans="5:5">
      <c r="E819" s="16"/>
    </row>
    <row r="820" spans="5:5">
      <c r="E820" s="16"/>
    </row>
    <row r="821" spans="5:5">
      <c r="E821" s="16"/>
    </row>
    <row r="822" spans="5:5">
      <c r="E822" s="16"/>
    </row>
    <row r="823" spans="5:5">
      <c r="E823" s="16"/>
    </row>
    <row r="824" spans="5:5">
      <c r="E824" s="16"/>
    </row>
    <row r="825" spans="5:5">
      <c r="E825" s="16"/>
    </row>
    <row r="826" spans="5:5">
      <c r="E826" s="16"/>
    </row>
    <row r="827" spans="5:5">
      <c r="E827" s="16"/>
    </row>
    <row r="828" spans="5:5">
      <c r="E828" s="16"/>
    </row>
    <row r="829" spans="5:5">
      <c r="E829" s="16"/>
    </row>
    <row r="830" spans="5:5">
      <c r="E830" s="16"/>
    </row>
    <row r="831" spans="5:5">
      <c r="E831" s="16"/>
    </row>
    <row r="832" spans="5:5">
      <c r="E832" s="16"/>
    </row>
    <row r="833" spans="5:5">
      <c r="E833" s="16"/>
    </row>
    <row r="834" spans="5:5">
      <c r="E834" s="16"/>
    </row>
    <row r="835" spans="5:5">
      <c r="E835" s="16"/>
    </row>
    <row r="836" spans="5:5">
      <c r="E836" s="16"/>
    </row>
    <row r="837" spans="5:5">
      <c r="E837" s="16"/>
    </row>
    <row r="838" spans="5:5">
      <c r="E838" s="16"/>
    </row>
    <row r="839" spans="5:5">
      <c r="E839" s="16"/>
    </row>
    <row r="840" spans="5:5">
      <c r="E840" s="16"/>
    </row>
    <row r="841" spans="5:5">
      <c r="E841" s="16"/>
    </row>
    <row r="842" spans="5:5">
      <c r="E842" s="16"/>
    </row>
    <row r="843" spans="5:5">
      <c r="E843" s="16"/>
    </row>
    <row r="844" spans="5:5">
      <c r="E844" s="16"/>
    </row>
    <row r="845" spans="5:5">
      <c r="E845" s="16"/>
    </row>
    <row r="846" spans="5:5">
      <c r="E846" s="16"/>
    </row>
    <row r="847" spans="5:5">
      <c r="E847" s="16"/>
    </row>
    <row r="848" spans="5:5">
      <c r="E848" s="16"/>
    </row>
    <row r="849" spans="5:5">
      <c r="E849" s="16"/>
    </row>
    <row r="850" spans="5:5">
      <c r="E850" s="16"/>
    </row>
    <row r="851" spans="5:5">
      <c r="E851" s="16"/>
    </row>
    <row r="852" spans="5:5">
      <c r="E852" s="16"/>
    </row>
    <row r="853" spans="5:5">
      <c r="E853" s="16"/>
    </row>
    <row r="854" spans="5:5">
      <c r="E854" s="16"/>
    </row>
    <row r="855" spans="5:5">
      <c r="E855" s="16"/>
    </row>
    <row r="856" spans="5:5">
      <c r="E856" s="16"/>
    </row>
    <row r="857" spans="5:5">
      <c r="E857" s="16"/>
    </row>
    <row r="858" spans="5:5">
      <c r="E858" s="16"/>
    </row>
    <row r="859" spans="5:5">
      <c r="E859" s="16"/>
    </row>
    <row r="860" spans="5:5">
      <c r="E860" s="16"/>
    </row>
    <row r="861" spans="5:5">
      <c r="E861" s="16"/>
    </row>
    <row r="862" spans="5:5">
      <c r="E862" s="16"/>
    </row>
    <row r="863" spans="5:5">
      <c r="E863" s="16"/>
    </row>
    <row r="864" spans="5:5">
      <c r="E864" s="16"/>
    </row>
    <row r="865" spans="5:5">
      <c r="E865" s="16"/>
    </row>
    <row r="866" spans="5:5">
      <c r="E866" s="16"/>
    </row>
    <row r="867" spans="5:5">
      <c r="E867" s="16"/>
    </row>
    <row r="868" spans="5:5">
      <c r="E868" s="16"/>
    </row>
    <row r="869" spans="5:5">
      <c r="E869" s="16"/>
    </row>
    <row r="870" spans="5:5">
      <c r="E870" s="16"/>
    </row>
    <row r="871" spans="5:5">
      <c r="E871" s="16"/>
    </row>
    <row r="872" spans="5:5">
      <c r="E872" s="16"/>
    </row>
    <row r="873" spans="5:5">
      <c r="E873" s="16"/>
    </row>
    <row r="874" spans="5:5">
      <c r="E874" s="16"/>
    </row>
    <row r="875" spans="5:5">
      <c r="E875" s="16"/>
    </row>
    <row r="876" spans="5:5">
      <c r="E876" s="16"/>
    </row>
    <row r="877" spans="5:5">
      <c r="E877" s="16"/>
    </row>
    <row r="878" spans="5:5">
      <c r="E878" s="16"/>
    </row>
    <row r="879" spans="5:5">
      <c r="E879" s="16"/>
    </row>
    <row r="880" spans="5:5">
      <c r="E880" s="16"/>
    </row>
    <row r="881" spans="5:5">
      <c r="E881" s="16"/>
    </row>
    <row r="882" spans="5:5">
      <c r="E882" s="16"/>
    </row>
    <row r="883" spans="5:5">
      <c r="E883" s="16"/>
    </row>
    <row r="884" spans="5:5">
      <c r="E884" s="16"/>
    </row>
    <row r="885" spans="5:5">
      <c r="E885" s="16"/>
    </row>
    <row r="886" spans="5:5">
      <c r="E886" s="16"/>
    </row>
    <row r="887" spans="5:5">
      <c r="E887" s="16"/>
    </row>
    <row r="888" spans="5:5">
      <c r="E888" s="16"/>
    </row>
    <row r="889" spans="5:5">
      <c r="E889" s="16"/>
    </row>
    <row r="890" spans="5:5">
      <c r="E890" s="16"/>
    </row>
    <row r="891" spans="5:5">
      <c r="E891" s="16"/>
    </row>
    <row r="892" spans="5:5">
      <c r="E892" s="16"/>
    </row>
    <row r="893" spans="5:5">
      <c r="E893" s="16"/>
    </row>
    <row r="894" spans="5:5">
      <c r="E894" s="16"/>
    </row>
    <row r="895" spans="5:5">
      <c r="E895" s="16"/>
    </row>
    <row r="896" spans="5:5">
      <c r="E896" s="16"/>
    </row>
    <row r="897" spans="5:5">
      <c r="E897" s="16"/>
    </row>
    <row r="898" spans="5:5">
      <c r="E898" s="16"/>
    </row>
    <row r="899" spans="5:5">
      <c r="E899" s="16"/>
    </row>
    <row r="900" spans="5:5">
      <c r="E900" s="16"/>
    </row>
    <row r="901" spans="5:5">
      <c r="E901" s="16"/>
    </row>
    <row r="902" spans="5:5">
      <c r="E902" s="16"/>
    </row>
    <row r="903" spans="5:5">
      <c r="E903" s="16"/>
    </row>
    <row r="904" spans="5:5">
      <c r="E904" s="16"/>
    </row>
    <row r="905" spans="5:5">
      <c r="E905" s="16"/>
    </row>
    <row r="906" spans="5:5">
      <c r="E906" s="16"/>
    </row>
    <row r="907" spans="5:5">
      <c r="E907" s="16"/>
    </row>
    <row r="908" spans="5:5">
      <c r="E908" s="16"/>
    </row>
    <row r="909" spans="5:5">
      <c r="E909" s="16"/>
    </row>
    <row r="910" spans="5:5">
      <c r="E910" s="16"/>
    </row>
    <row r="911" spans="5:5">
      <c r="E911" s="16"/>
    </row>
    <row r="912" spans="5:5">
      <c r="E912" s="16"/>
    </row>
    <row r="913" spans="5:5">
      <c r="E913" s="16"/>
    </row>
    <row r="914" spans="5:5">
      <c r="E914" s="16"/>
    </row>
    <row r="915" spans="5:5">
      <c r="E915" s="16"/>
    </row>
    <row r="916" spans="5:5">
      <c r="E916" s="16"/>
    </row>
    <row r="917" spans="5:5">
      <c r="E917" s="16"/>
    </row>
    <row r="918" spans="5:5">
      <c r="E918" s="16"/>
    </row>
    <row r="919" spans="5:5">
      <c r="E919" s="16"/>
    </row>
    <row r="920" spans="5:5">
      <c r="E920" s="16"/>
    </row>
    <row r="921" spans="5:5">
      <c r="E921" s="16"/>
    </row>
    <row r="922" spans="5:5">
      <c r="E922" s="16"/>
    </row>
    <row r="923" spans="5:5">
      <c r="E923" s="16"/>
    </row>
    <row r="924" spans="5:5">
      <c r="E924" s="16"/>
    </row>
    <row r="925" spans="5:5">
      <c r="E925" s="16"/>
    </row>
    <row r="926" spans="5:5">
      <c r="E926" s="16"/>
    </row>
    <row r="927" spans="5:5">
      <c r="E927" s="16"/>
    </row>
    <row r="928" spans="5:5">
      <c r="E928" s="16"/>
    </row>
    <row r="929" spans="5:5">
      <c r="E929" s="16"/>
    </row>
    <row r="930" spans="5:5">
      <c r="E930" s="16"/>
    </row>
    <row r="931" spans="5:5">
      <c r="E931" s="16"/>
    </row>
    <row r="932" spans="5:5">
      <c r="E932" s="16"/>
    </row>
    <row r="933" spans="5:5">
      <c r="E933" s="16"/>
    </row>
    <row r="934" spans="5:5">
      <c r="E934" s="16"/>
    </row>
    <row r="935" spans="5:5">
      <c r="E935" s="16"/>
    </row>
    <row r="936" spans="5:5">
      <c r="E936" s="16"/>
    </row>
    <row r="937" spans="5:5">
      <c r="E937" s="16"/>
    </row>
    <row r="938" spans="5:5">
      <c r="E938" s="16"/>
    </row>
    <row r="939" spans="5:5">
      <c r="E939" s="16"/>
    </row>
    <row r="940" spans="5:5">
      <c r="E940" s="16"/>
    </row>
    <row r="941" spans="5:5">
      <c r="E941" s="16"/>
    </row>
    <row r="942" spans="5:5">
      <c r="E942" s="16"/>
    </row>
    <row r="943" spans="5:5">
      <c r="E943" s="16"/>
    </row>
    <row r="944" spans="5:5">
      <c r="E944" s="16"/>
    </row>
    <row r="945" spans="5:5">
      <c r="E945" s="16"/>
    </row>
    <row r="946" spans="5:5">
      <c r="E946" s="16"/>
    </row>
    <row r="947" spans="5:5">
      <c r="E947" s="16"/>
    </row>
    <row r="948" spans="5:5">
      <c r="E948" s="16"/>
    </row>
    <row r="949" spans="5:5">
      <c r="E949" s="16"/>
    </row>
    <row r="950" spans="5:5">
      <c r="E950" s="16"/>
    </row>
    <row r="951" spans="5:5">
      <c r="E951" s="16"/>
    </row>
    <row r="952" spans="5:5">
      <c r="E952" s="16"/>
    </row>
    <row r="953" spans="5:5">
      <c r="E953" s="16"/>
    </row>
    <row r="954" spans="5:5">
      <c r="E954" s="16"/>
    </row>
    <row r="955" spans="5:5">
      <c r="E955" s="16"/>
    </row>
    <row r="956" spans="5:5">
      <c r="E956" s="16"/>
    </row>
    <row r="957" spans="5:5">
      <c r="E957" s="16"/>
    </row>
    <row r="958" spans="5:5">
      <c r="E958" s="16"/>
    </row>
    <row r="959" spans="5:5">
      <c r="E959" s="16"/>
    </row>
    <row r="960" spans="5:5">
      <c r="E960" s="16"/>
    </row>
    <row r="961" spans="5:5">
      <c r="E961" s="16"/>
    </row>
    <row r="962" spans="5:5">
      <c r="E962" s="16"/>
    </row>
    <row r="963" spans="5:5">
      <c r="E963" s="16"/>
    </row>
    <row r="964" spans="5:5">
      <c r="E964" s="16"/>
    </row>
    <row r="965" spans="5:5">
      <c r="E965" s="16"/>
    </row>
    <row r="966" spans="5:5">
      <c r="E966" s="16"/>
    </row>
    <row r="967" spans="5:5">
      <c r="E967" s="16"/>
    </row>
    <row r="968" spans="5:5">
      <c r="E968" s="16"/>
    </row>
    <row r="969" spans="5:5">
      <c r="E969" s="16"/>
    </row>
    <row r="970" spans="5:5">
      <c r="E970" s="16"/>
    </row>
    <row r="971" spans="5:5">
      <c r="E971" s="16"/>
    </row>
    <row r="972" spans="5:5">
      <c r="E972" s="16"/>
    </row>
    <row r="973" spans="5:5">
      <c r="E973" s="16"/>
    </row>
    <row r="974" spans="5:5">
      <c r="E974" s="16"/>
    </row>
    <row r="975" spans="5:5">
      <c r="E975" s="16"/>
    </row>
    <row r="976" spans="5:5">
      <c r="E976" s="16"/>
    </row>
    <row r="977" spans="5:5">
      <c r="E977" s="16"/>
    </row>
    <row r="978" spans="5:5">
      <c r="E978" s="16"/>
    </row>
    <row r="979" spans="5:5">
      <c r="E979" s="16"/>
    </row>
    <row r="980" spans="5:5">
      <c r="E980" s="16"/>
    </row>
    <row r="981" spans="5:5">
      <c r="E981" s="16"/>
    </row>
    <row r="982" spans="5:5">
      <c r="E982" s="16"/>
    </row>
    <row r="983" spans="5:5">
      <c r="E983" s="16"/>
    </row>
    <row r="984" spans="5:5">
      <c r="E984" s="16"/>
    </row>
    <row r="985" spans="5:5">
      <c r="E985" s="16"/>
    </row>
    <row r="986" spans="5:5">
      <c r="E986" s="16"/>
    </row>
    <row r="987" spans="5:5">
      <c r="E987" s="16"/>
    </row>
    <row r="988" spans="5:5">
      <c r="E988" s="16"/>
    </row>
    <row r="989" spans="5:5">
      <c r="E989" s="16"/>
    </row>
    <row r="990" spans="5:5">
      <c r="E990" s="16"/>
    </row>
    <row r="991" spans="5:5">
      <c r="E991" s="16"/>
    </row>
    <row r="992" spans="5:5">
      <c r="E992" s="16"/>
    </row>
    <row r="993" spans="5:5">
      <c r="E993" s="16"/>
    </row>
    <row r="994" spans="5:5">
      <c r="E994" s="16"/>
    </row>
    <row r="995" spans="5:5">
      <c r="E995" s="16"/>
    </row>
    <row r="996" spans="5:5">
      <c r="E996" s="16"/>
    </row>
    <row r="997" spans="5:5">
      <c r="E997" s="16"/>
    </row>
    <row r="998" spans="5:5">
      <c r="E998" s="16"/>
    </row>
    <row r="999" spans="5:5">
      <c r="E999" s="16"/>
    </row>
    <row r="1000" spans="5:5">
      <c r="E1000" s="16"/>
    </row>
    <row r="1001" spans="5:5">
      <c r="E1001" s="16"/>
    </row>
    <row r="1002" spans="5:5">
      <c r="E1002" s="16"/>
    </row>
    <row r="1003" spans="5:5">
      <c r="E1003" s="16"/>
    </row>
    <row r="1004" spans="5:5">
      <c r="E1004" s="16"/>
    </row>
    <row r="1005" spans="5:5">
      <c r="E1005" s="16"/>
    </row>
    <row r="1006" spans="5:5">
      <c r="E1006" s="16"/>
    </row>
    <row r="1007" spans="5:5">
      <c r="E1007" s="16"/>
    </row>
    <row r="1008" spans="5:5">
      <c r="E1008" s="16"/>
    </row>
    <row r="1009" spans="5:5">
      <c r="E1009" s="16"/>
    </row>
    <row r="1010" spans="5:5">
      <c r="E1010" s="16"/>
    </row>
    <row r="1011" spans="5:5">
      <c r="E1011" s="16"/>
    </row>
    <row r="1012" spans="5:5">
      <c r="E1012" s="16"/>
    </row>
    <row r="1013" spans="5:5">
      <c r="E1013" s="16"/>
    </row>
    <row r="1014" spans="5:5">
      <c r="E1014" s="16"/>
    </row>
    <row r="1015" spans="5:5">
      <c r="E1015" s="16"/>
    </row>
    <row r="1016" spans="5:5">
      <c r="E1016" s="16"/>
    </row>
    <row r="1017" spans="5:5">
      <c r="E1017" s="16"/>
    </row>
    <row r="1018" spans="5:5">
      <c r="E1018" s="16"/>
    </row>
    <row r="1019" spans="5:5">
      <c r="E1019" s="16"/>
    </row>
    <row r="1020" spans="5:5">
      <c r="E1020" s="16"/>
    </row>
    <row r="1021" spans="5:5">
      <c r="E1021" s="16"/>
    </row>
    <row r="1022" spans="5:5">
      <c r="E1022" s="16"/>
    </row>
    <row r="1023" spans="5:5">
      <c r="E1023" s="16"/>
    </row>
    <row r="1024" spans="5:5">
      <c r="E1024" s="16"/>
    </row>
    <row r="1025" spans="5:5">
      <c r="E1025" s="16"/>
    </row>
    <row r="1026" spans="5:5">
      <c r="E1026" s="16"/>
    </row>
    <row r="1027" spans="5:5">
      <c r="E1027" s="16"/>
    </row>
    <row r="1028" spans="5:5">
      <c r="E1028" s="16"/>
    </row>
    <row r="1029" spans="5:5">
      <c r="E1029" s="16"/>
    </row>
    <row r="1030" spans="5:5">
      <c r="E1030" s="16"/>
    </row>
    <row r="1031" spans="5:5">
      <c r="E1031" s="16"/>
    </row>
    <row r="1032" spans="5:5">
      <c r="E1032" s="16"/>
    </row>
    <row r="1033" spans="5:5">
      <c r="E1033" s="16"/>
    </row>
    <row r="1034" spans="5:5">
      <c r="E1034" s="16"/>
    </row>
    <row r="1035" spans="5:5">
      <c r="E1035" s="16"/>
    </row>
    <row r="1036" spans="5:5">
      <c r="E1036" s="16"/>
    </row>
    <row r="1037" spans="5:5">
      <c r="E1037" s="16"/>
    </row>
    <row r="1038" spans="5:5">
      <c r="E1038" s="16"/>
    </row>
    <row r="1039" spans="5:5">
      <c r="E1039" s="16"/>
    </row>
    <row r="1040" spans="5:5">
      <c r="E1040" s="16"/>
    </row>
    <row r="1041" spans="5:5">
      <c r="E1041" s="16"/>
    </row>
    <row r="1042" spans="5:5">
      <c r="E1042" s="16"/>
    </row>
    <row r="1043" spans="5:5">
      <c r="E1043" s="16"/>
    </row>
    <row r="1044" spans="5:5">
      <c r="E1044" s="16"/>
    </row>
    <row r="1045" spans="5:5">
      <c r="E1045" s="16"/>
    </row>
    <row r="1046" spans="5:5">
      <c r="E1046" s="16"/>
    </row>
    <row r="1047" spans="5:5">
      <c r="E1047" s="16"/>
    </row>
    <row r="1048" spans="5:5">
      <c r="E1048" s="16"/>
    </row>
    <row r="1049" spans="5:5">
      <c r="E1049" s="16"/>
    </row>
    <row r="1050" spans="5:5">
      <c r="E1050" s="16"/>
    </row>
    <row r="1051" spans="5:5">
      <c r="E1051" s="16"/>
    </row>
    <row r="1052" spans="5:5">
      <c r="E1052" s="16"/>
    </row>
    <row r="1053" spans="5:5">
      <c r="E1053" s="16"/>
    </row>
    <row r="1054" spans="5:5">
      <c r="E1054" s="16"/>
    </row>
    <row r="1055" spans="5:5">
      <c r="E1055" s="16"/>
    </row>
    <row r="1056" spans="5:5">
      <c r="E1056" s="16"/>
    </row>
    <row r="1057" spans="5:5">
      <c r="E1057" s="16"/>
    </row>
    <row r="1058" spans="5:5">
      <c r="E1058" s="16"/>
    </row>
    <row r="1059" spans="5:5">
      <c r="E1059" s="16"/>
    </row>
    <row r="1060" spans="5:5">
      <c r="E1060" s="16"/>
    </row>
    <row r="1061" spans="5:5">
      <c r="E1061" s="16"/>
    </row>
    <row r="1062" spans="5:5">
      <c r="E1062" s="16"/>
    </row>
    <row r="1063" spans="5:5">
      <c r="E1063" s="16"/>
    </row>
    <row r="1064" spans="5:5">
      <c r="E1064" s="16"/>
    </row>
    <row r="1065" spans="5:5">
      <c r="E1065" s="16"/>
    </row>
    <row r="1066" spans="5:5">
      <c r="E1066" s="16"/>
    </row>
    <row r="1067" spans="5:5">
      <c r="E1067" s="16"/>
    </row>
    <row r="1068" spans="5:5">
      <c r="E1068" s="16"/>
    </row>
    <row r="1069" spans="5:5">
      <c r="E1069" s="16"/>
    </row>
    <row r="1070" spans="5:5">
      <c r="E1070" s="16"/>
    </row>
    <row r="1071" spans="5:5">
      <c r="E1071" s="16"/>
    </row>
    <row r="1072" spans="5:5">
      <c r="E1072" s="16"/>
    </row>
    <row r="1073" spans="5:5">
      <c r="E1073" s="16"/>
    </row>
    <row r="1074" spans="5:5">
      <c r="E1074" s="16"/>
    </row>
    <row r="1075" spans="5:5">
      <c r="E1075" s="16"/>
    </row>
    <row r="1076" spans="5:5">
      <c r="E1076" s="16"/>
    </row>
    <row r="1077" spans="5:5">
      <c r="E1077" s="16"/>
    </row>
    <row r="1078" spans="5:5">
      <c r="E1078" s="16"/>
    </row>
    <row r="1079" spans="5:5">
      <c r="E1079" s="16"/>
    </row>
    <row r="1080" spans="5:5">
      <c r="E1080" s="16"/>
    </row>
    <row r="1081" spans="5:5">
      <c r="E1081" s="16"/>
    </row>
    <row r="1082" spans="5:5">
      <c r="E1082" s="16"/>
    </row>
    <row r="1083" spans="5:5">
      <c r="E1083" s="16"/>
    </row>
    <row r="1084" spans="5:5">
      <c r="E1084" s="16"/>
    </row>
    <row r="1085" spans="5:5">
      <c r="E1085" s="16"/>
    </row>
    <row r="1086" spans="5:5">
      <c r="E1086" s="16"/>
    </row>
    <row r="1087" spans="5:5">
      <c r="E1087" s="16"/>
    </row>
    <row r="1088" spans="5:5">
      <c r="E1088" s="16"/>
    </row>
    <row r="1089" spans="5:5">
      <c r="E1089" s="16"/>
    </row>
    <row r="1090" spans="5:5">
      <c r="E1090" s="16"/>
    </row>
    <row r="1091" spans="5:5">
      <c r="E1091" s="16"/>
    </row>
    <row r="1092" spans="5:5">
      <c r="E1092" s="16"/>
    </row>
    <row r="1093" spans="5:5">
      <c r="E1093" s="16"/>
    </row>
    <row r="1094" spans="5:5">
      <c r="E1094" s="16"/>
    </row>
    <row r="1095" spans="5:5">
      <c r="E1095" s="16"/>
    </row>
    <row r="1096" spans="5:5">
      <c r="E1096" s="16"/>
    </row>
    <row r="1097" spans="5:5">
      <c r="E1097" s="16"/>
    </row>
    <row r="1098" spans="5:5">
      <c r="E1098" s="16"/>
    </row>
    <row r="1099" spans="5:5">
      <c r="E1099" s="16"/>
    </row>
    <row r="1100" spans="5:5">
      <c r="E1100" s="16"/>
    </row>
    <row r="1101" spans="5:5">
      <c r="E1101" s="16"/>
    </row>
    <row r="1102" spans="5:5">
      <c r="E1102" s="16"/>
    </row>
    <row r="1103" spans="5:5">
      <c r="E1103" s="16"/>
    </row>
    <row r="1104" spans="5:5">
      <c r="E1104" s="16"/>
    </row>
    <row r="1105" spans="5:5">
      <c r="E1105" s="16"/>
    </row>
    <row r="1106" spans="5:5">
      <c r="E1106" s="16"/>
    </row>
    <row r="1107" spans="5:5">
      <c r="E1107" s="16"/>
    </row>
    <row r="1108" spans="5:5">
      <c r="E1108" s="16"/>
    </row>
    <row r="1109" spans="5:5">
      <c r="E1109" s="16"/>
    </row>
    <row r="1110" spans="5:5">
      <c r="E1110" s="16"/>
    </row>
    <row r="1111" spans="5:5">
      <c r="E1111" s="16"/>
    </row>
    <row r="1112" spans="5:5">
      <c r="E1112" s="16"/>
    </row>
    <row r="1113" spans="5:5">
      <c r="E1113" s="16"/>
    </row>
    <row r="1114" spans="5:5">
      <c r="E1114" s="16"/>
    </row>
    <row r="1115" spans="5:5">
      <c r="E1115" s="16"/>
    </row>
    <row r="1116" spans="5:5">
      <c r="E1116" s="16"/>
    </row>
    <row r="1117" spans="5:5">
      <c r="E1117" s="16"/>
    </row>
    <row r="1118" spans="5:5">
      <c r="E1118" s="16"/>
    </row>
    <row r="1119" spans="5:5">
      <c r="E1119" s="16"/>
    </row>
    <row r="1120" spans="5:5">
      <c r="E1120" s="16"/>
    </row>
    <row r="1121" spans="5:5">
      <c r="E1121" s="16"/>
    </row>
    <row r="1122" spans="5:5">
      <c r="E1122" s="16"/>
    </row>
    <row r="1123" spans="5:5">
      <c r="E1123" s="16"/>
    </row>
    <row r="1124" spans="5:5">
      <c r="E1124" s="16"/>
    </row>
    <row r="1125" spans="5:5">
      <c r="E1125" s="16"/>
    </row>
    <row r="1126" spans="5:5">
      <c r="E1126" s="16"/>
    </row>
    <row r="1127" spans="5:5">
      <c r="E1127" s="16"/>
    </row>
    <row r="1128" spans="5:5">
      <c r="E1128" s="16"/>
    </row>
    <row r="1129" spans="5:5">
      <c r="E1129" s="16"/>
    </row>
    <row r="1130" spans="5:5">
      <c r="E1130" s="16"/>
    </row>
    <row r="1131" spans="5:5">
      <c r="E1131" s="16"/>
    </row>
    <row r="1132" spans="5:5">
      <c r="E1132" s="16"/>
    </row>
    <row r="1133" spans="5:5">
      <c r="E1133" s="16"/>
    </row>
    <row r="1134" spans="5:5">
      <c r="E1134" s="16"/>
    </row>
    <row r="1135" spans="5:5">
      <c r="E1135" s="16"/>
    </row>
    <row r="1136" spans="5:5">
      <c r="E1136" s="16"/>
    </row>
    <row r="1137" spans="5:5">
      <c r="E1137" s="16"/>
    </row>
    <row r="1138" spans="5:5">
      <c r="E1138" s="16"/>
    </row>
    <row r="1139" spans="5:5">
      <c r="E1139" s="16"/>
    </row>
    <row r="1140" spans="5:5">
      <c r="E1140" s="16"/>
    </row>
    <row r="1141" spans="5:5">
      <c r="E1141" s="16"/>
    </row>
    <row r="1142" spans="5:5">
      <c r="E1142" s="16"/>
    </row>
    <row r="1143" spans="5:5">
      <c r="E1143" s="16"/>
    </row>
    <row r="1144" spans="5:5">
      <c r="E1144" s="16"/>
    </row>
    <row r="1145" spans="5:5">
      <c r="E1145" s="16"/>
    </row>
    <row r="1146" spans="5:5">
      <c r="E1146" s="16"/>
    </row>
    <row r="1147" spans="5:5">
      <c r="E1147" s="16"/>
    </row>
    <row r="1148" spans="5:5">
      <c r="E1148" s="16"/>
    </row>
    <row r="1149" spans="5:5">
      <c r="E1149" s="16"/>
    </row>
    <row r="1150" spans="5:5">
      <c r="E1150" s="16"/>
    </row>
    <row r="1151" spans="5:5">
      <c r="E1151" s="16"/>
    </row>
    <row r="1152" spans="5:5">
      <c r="E1152" s="16"/>
    </row>
    <row r="1153" spans="5:5">
      <c r="E1153" s="16"/>
    </row>
    <row r="1154" spans="5:5">
      <c r="E1154" s="16"/>
    </row>
    <row r="1155" spans="5:5">
      <c r="E1155" s="16"/>
    </row>
    <row r="1156" spans="5:5">
      <c r="E1156" s="16"/>
    </row>
    <row r="1157" spans="5:5">
      <c r="E1157" s="16"/>
    </row>
    <row r="1158" spans="5:5">
      <c r="E1158" s="16"/>
    </row>
    <row r="1159" spans="5:5">
      <c r="E1159" s="16"/>
    </row>
    <row r="1160" spans="5:5">
      <c r="E1160" s="16"/>
    </row>
    <row r="1161" spans="5:5">
      <c r="E1161" s="16"/>
    </row>
    <row r="1162" spans="5:5">
      <c r="E1162" s="16"/>
    </row>
    <row r="1163" spans="5:5">
      <c r="E1163" s="16"/>
    </row>
    <row r="1164" spans="5:5">
      <c r="E1164" s="16"/>
    </row>
    <row r="1165" spans="5:5">
      <c r="E1165" s="16"/>
    </row>
    <row r="1166" spans="5:5">
      <c r="E1166" s="16"/>
    </row>
    <row r="1167" spans="5:5">
      <c r="E1167" s="16"/>
    </row>
    <row r="1168" spans="5:5">
      <c r="E1168" s="16"/>
    </row>
    <row r="1169" spans="5:5">
      <c r="E1169" s="16"/>
    </row>
    <row r="1170" spans="5:5">
      <c r="E1170" s="16"/>
    </row>
    <row r="1171" spans="5:5">
      <c r="E1171" s="16"/>
    </row>
    <row r="1172" spans="5:5">
      <c r="E1172" s="16"/>
    </row>
    <row r="1173" spans="5:5">
      <c r="E1173" s="16"/>
    </row>
    <row r="1174" spans="5:5">
      <c r="E1174" s="16"/>
    </row>
    <row r="1175" spans="5:5">
      <c r="E1175" s="16"/>
    </row>
    <row r="1176" spans="5:5">
      <c r="E1176" s="16"/>
    </row>
    <row r="1177" spans="5:5">
      <c r="E1177" s="16"/>
    </row>
    <row r="1178" spans="5:5">
      <c r="E1178" s="16"/>
    </row>
    <row r="1179" spans="5:5">
      <c r="E1179" s="16"/>
    </row>
    <row r="1180" spans="5:5">
      <c r="E1180" s="16"/>
    </row>
    <row r="1181" spans="5:5">
      <c r="E1181" s="16"/>
    </row>
    <row r="1182" spans="5:5">
      <c r="E1182" s="16"/>
    </row>
    <row r="1183" spans="5:5">
      <c r="E1183" s="16"/>
    </row>
    <row r="1184" spans="5:5">
      <c r="E1184" s="16"/>
    </row>
    <row r="1185" spans="5:5">
      <c r="E1185" s="16"/>
    </row>
    <row r="1186" spans="5:5">
      <c r="E1186" s="16"/>
    </row>
    <row r="1187" spans="5:5">
      <c r="E1187" s="16"/>
    </row>
    <row r="1188" spans="5:5">
      <c r="E1188" s="16"/>
    </row>
    <row r="1189" spans="5:5">
      <c r="E1189" s="16"/>
    </row>
    <row r="1190" spans="5:5">
      <c r="E1190" s="16"/>
    </row>
    <row r="1191" spans="5:5">
      <c r="E1191" s="16"/>
    </row>
    <row r="1192" spans="5:5">
      <c r="E1192" s="16"/>
    </row>
    <row r="1193" spans="5:5">
      <c r="E1193" s="16"/>
    </row>
    <row r="1194" spans="5:5">
      <c r="E1194" s="16"/>
    </row>
    <row r="1195" spans="5:5">
      <c r="E1195" s="16"/>
    </row>
    <row r="1196" spans="5:5">
      <c r="E1196" s="16"/>
    </row>
    <row r="1197" spans="5:5">
      <c r="E1197" s="16"/>
    </row>
    <row r="1198" spans="5:5">
      <c r="E1198" s="16"/>
    </row>
    <row r="1199" spans="5:5">
      <c r="E1199" s="16"/>
    </row>
    <row r="1200" spans="5:5">
      <c r="E1200" s="16"/>
    </row>
    <row r="1201" spans="5:5">
      <c r="E1201" s="16"/>
    </row>
    <row r="1202" spans="5:5">
      <c r="E1202" s="16"/>
    </row>
    <row r="1203" spans="5:5">
      <c r="E1203" s="16"/>
    </row>
    <row r="1204" spans="5:5">
      <c r="E1204" s="16"/>
    </row>
    <row r="1205" spans="5:5">
      <c r="E1205" s="16"/>
    </row>
    <row r="1206" spans="5:5">
      <c r="E1206" s="16"/>
    </row>
    <row r="1207" spans="5:5">
      <c r="E1207" s="16"/>
    </row>
    <row r="1208" spans="5:5">
      <c r="E1208" s="16"/>
    </row>
    <row r="1209" spans="5:5">
      <c r="E1209" s="16"/>
    </row>
    <row r="1210" spans="5:5">
      <c r="E1210" s="16"/>
    </row>
    <row r="1211" spans="5:5">
      <c r="E1211" s="16"/>
    </row>
    <row r="1212" spans="5:5">
      <c r="E1212" s="16"/>
    </row>
    <row r="1213" spans="5:5">
      <c r="E1213" s="16"/>
    </row>
    <row r="1214" spans="5:5">
      <c r="E1214" s="16"/>
    </row>
    <row r="1215" spans="5:5">
      <c r="E1215" s="16"/>
    </row>
    <row r="1216" spans="5:5">
      <c r="E1216" s="16"/>
    </row>
    <row r="1217" spans="5:5">
      <c r="E1217" s="16"/>
    </row>
    <row r="1218" spans="5:5">
      <c r="E1218" s="16"/>
    </row>
    <row r="1219" spans="5:5">
      <c r="E1219" s="16"/>
    </row>
    <row r="1220" spans="5:5">
      <c r="E1220" s="16"/>
    </row>
    <row r="1221" spans="5:5">
      <c r="E1221" s="16"/>
    </row>
    <row r="1222" spans="5:5">
      <c r="E1222" s="16"/>
    </row>
    <row r="1223" spans="5:5">
      <c r="E1223" s="16"/>
    </row>
    <row r="1224" spans="5:5">
      <c r="E1224" s="16"/>
    </row>
    <row r="1225" spans="5:5">
      <c r="E1225" s="16"/>
    </row>
    <row r="1226" spans="5:5">
      <c r="E1226" s="16"/>
    </row>
    <row r="1227" spans="5:5">
      <c r="E1227" s="16"/>
    </row>
    <row r="1228" spans="5:5">
      <c r="E1228" s="16"/>
    </row>
    <row r="1229" spans="5:5">
      <c r="E1229" s="16"/>
    </row>
    <row r="1230" spans="5:5">
      <c r="E1230" s="16"/>
    </row>
    <row r="1231" spans="5:5">
      <c r="E1231" s="16"/>
    </row>
    <row r="1232" spans="5:5">
      <c r="E1232" s="16"/>
    </row>
    <row r="1233" spans="5:5">
      <c r="E1233" s="16"/>
    </row>
    <row r="1234" spans="5:5">
      <c r="E1234" s="16"/>
    </row>
    <row r="1235" spans="5:5">
      <c r="E1235" s="16"/>
    </row>
    <row r="1236" spans="5:5">
      <c r="E1236" s="16"/>
    </row>
    <row r="1237" spans="5:5">
      <c r="E1237" s="16"/>
    </row>
    <row r="1238" spans="5:5">
      <c r="E1238" s="16"/>
    </row>
    <row r="1239" spans="5:5">
      <c r="E1239" s="16"/>
    </row>
    <row r="1240" spans="5:5">
      <c r="E1240" s="16"/>
    </row>
    <row r="1241" spans="5:5">
      <c r="E1241" s="16"/>
    </row>
    <row r="1242" spans="5:5">
      <c r="E1242" s="16"/>
    </row>
    <row r="1243" spans="5:5">
      <c r="E1243" s="16"/>
    </row>
    <row r="1244" spans="5:5">
      <c r="E1244" s="16"/>
    </row>
    <row r="1245" spans="5:5">
      <c r="E1245" s="16"/>
    </row>
    <row r="1246" spans="5:5">
      <c r="E1246" s="16"/>
    </row>
    <row r="1247" spans="5:5">
      <c r="E1247" s="16"/>
    </row>
    <row r="1248" spans="5:5">
      <c r="E1248" s="16"/>
    </row>
    <row r="1249" spans="5:5">
      <c r="E1249" s="16"/>
    </row>
    <row r="1250" spans="5:5">
      <c r="E1250" s="16"/>
    </row>
    <row r="1251" spans="5:5">
      <c r="E1251" s="16"/>
    </row>
    <row r="1252" spans="5:5">
      <c r="E1252" s="16"/>
    </row>
    <row r="1253" spans="5:5">
      <c r="E1253" s="16"/>
    </row>
    <row r="1254" spans="5:5">
      <c r="E1254" s="16"/>
    </row>
    <row r="1255" spans="5:5">
      <c r="E1255" s="16"/>
    </row>
    <row r="1256" spans="5:5">
      <c r="E1256" s="16"/>
    </row>
    <row r="1257" spans="5:5">
      <c r="E1257" s="16"/>
    </row>
    <row r="1258" spans="5:5">
      <c r="E1258" s="16"/>
    </row>
    <row r="1259" spans="5:5">
      <c r="E1259" s="16"/>
    </row>
    <row r="1260" spans="5:5">
      <c r="E1260" s="16"/>
    </row>
    <row r="1261" spans="5:5">
      <c r="E1261" s="16"/>
    </row>
    <row r="1262" spans="5:5">
      <c r="E1262" s="16"/>
    </row>
    <row r="1263" spans="5:5">
      <c r="E1263" s="16"/>
    </row>
    <row r="1264" spans="5:5">
      <c r="E1264" s="16"/>
    </row>
    <row r="1265" spans="5:5">
      <c r="E1265" s="16"/>
    </row>
    <row r="1266" spans="5:5">
      <c r="E1266" s="16"/>
    </row>
    <row r="1267" spans="5:5">
      <c r="E1267" s="16"/>
    </row>
    <row r="1268" spans="5:5">
      <c r="E1268" s="16"/>
    </row>
    <row r="1269" spans="5:5">
      <c r="E1269" s="16"/>
    </row>
    <row r="1270" spans="5:5">
      <c r="E1270" s="16"/>
    </row>
    <row r="1271" spans="5:5">
      <c r="E1271" s="16"/>
    </row>
    <row r="1272" spans="5:5">
      <c r="E1272" s="16"/>
    </row>
    <row r="1273" spans="5:5">
      <c r="E1273" s="16"/>
    </row>
    <row r="1274" spans="5:5">
      <c r="E1274" s="16"/>
    </row>
    <row r="1275" spans="5:5">
      <c r="E1275" s="16"/>
    </row>
    <row r="1276" spans="5:5">
      <c r="E1276" s="16"/>
    </row>
    <row r="1277" spans="5:5">
      <c r="E1277" s="16"/>
    </row>
    <row r="1278" spans="5:5">
      <c r="E1278" s="16"/>
    </row>
    <row r="1279" spans="5:5">
      <c r="E1279" s="16"/>
    </row>
    <row r="1280" spans="5:5">
      <c r="E1280" s="16"/>
    </row>
    <row r="1281" spans="5:5">
      <c r="E1281" s="16"/>
    </row>
    <row r="1282" spans="5:5">
      <c r="E1282" s="16"/>
    </row>
    <row r="1283" spans="5:5">
      <c r="E1283" s="16"/>
    </row>
    <row r="1284" spans="5:5">
      <c r="E1284" s="16"/>
    </row>
    <row r="1285" spans="5:5">
      <c r="E1285" s="16"/>
    </row>
    <row r="1286" spans="5:5">
      <c r="E1286" s="16"/>
    </row>
    <row r="1287" spans="5:5">
      <c r="E1287" s="16"/>
    </row>
    <row r="1288" spans="5:5">
      <c r="E1288" s="16"/>
    </row>
    <row r="1289" spans="5:5">
      <c r="E1289" s="16"/>
    </row>
    <row r="1290" spans="5:5">
      <c r="E1290" s="16"/>
    </row>
    <row r="1291" spans="5:5">
      <c r="E1291" s="16"/>
    </row>
    <row r="1292" spans="5:5">
      <c r="E1292" s="16"/>
    </row>
    <row r="1293" spans="5:5">
      <c r="E1293" s="16"/>
    </row>
    <row r="1294" spans="5:5">
      <c r="E1294" s="16"/>
    </row>
    <row r="1295" spans="5:5">
      <c r="E1295" s="16"/>
    </row>
    <row r="1296" spans="5:5">
      <c r="E1296" s="16"/>
    </row>
    <row r="1297" spans="5:5">
      <c r="E1297" s="16"/>
    </row>
    <row r="1298" spans="5:5">
      <c r="E1298" s="16"/>
    </row>
    <row r="1299" spans="5:5">
      <c r="E1299" s="16"/>
    </row>
    <row r="1300" spans="5:5">
      <c r="E1300" s="16"/>
    </row>
    <row r="1301" spans="5:5">
      <c r="E1301" s="16"/>
    </row>
    <row r="1302" spans="5:5">
      <c r="E1302" s="16"/>
    </row>
    <row r="1303" spans="5:5">
      <c r="E1303" s="16"/>
    </row>
    <row r="1304" spans="5:5">
      <c r="E1304" s="16"/>
    </row>
    <row r="1305" spans="5:5">
      <c r="E1305" s="16"/>
    </row>
    <row r="1306" spans="5:5">
      <c r="E1306" s="16"/>
    </row>
    <row r="1307" spans="5:5">
      <c r="E1307" s="16"/>
    </row>
    <row r="1308" spans="5:5">
      <c r="E1308" s="16"/>
    </row>
    <row r="1309" spans="5:5">
      <c r="E1309" s="16"/>
    </row>
    <row r="1310" spans="5:5">
      <c r="E1310" s="16"/>
    </row>
    <row r="1311" spans="5:5">
      <c r="E1311" s="16"/>
    </row>
    <row r="1312" spans="5:5">
      <c r="E1312" s="16"/>
    </row>
    <row r="1313" spans="5:5">
      <c r="E1313" s="16"/>
    </row>
    <row r="1314" spans="5:5">
      <c r="E1314" s="16"/>
    </row>
    <row r="1315" spans="5:5">
      <c r="E1315" s="16"/>
    </row>
    <row r="1316" spans="5:5">
      <c r="E1316" s="16"/>
    </row>
    <row r="1317" spans="5:5">
      <c r="E1317" s="16"/>
    </row>
    <row r="1318" spans="5:5">
      <c r="E1318" s="16"/>
    </row>
    <row r="1319" spans="5:5">
      <c r="E1319" s="16"/>
    </row>
    <row r="1320" spans="5:5">
      <c r="E1320" s="16"/>
    </row>
    <row r="1321" spans="5:5">
      <c r="E1321" s="16"/>
    </row>
    <row r="1322" spans="5:5">
      <c r="E1322" s="16"/>
    </row>
    <row r="1323" spans="5:5">
      <c r="E1323" s="16"/>
    </row>
    <row r="1324" spans="5:5">
      <c r="E1324" s="16"/>
    </row>
    <row r="1325" spans="5:5">
      <c r="E1325" s="16"/>
    </row>
    <row r="1326" spans="5:5">
      <c r="E1326" s="16"/>
    </row>
    <row r="1327" spans="5:5">
      <c r="E1327" s="16"/>
    </row>
    <row r="1328" spans="5:5">
      <c r="E1328" s="16"/>
    </row>
    <row r="1329" spans="5:5">
      <c r="E1329" s="16"/>
    </row>
    <row r="1330" spans="5:5">
      <c r="E1330" s="16"/>
    </row>
    <row r="1331" spans="5:5">
      <c r="E1331" s="16"/>
    </row>
    <row r="1332" spans="5:5">
      <c r="E1332" s="16"/>
    </row>
    <row r="1333" spans="5:5">
      <c r="E1333" s="16"/>
    </row>
    <row r="1334" spans="5:5">
      <c r="E1334" s="16"/>
    </row>
    <row r="1335" spans="5:5">
      <c r="E1335" s="16"/>
    </row>
    <row r="1336" spans="5:5">
      <c r="E1336" s="16"/>
    </row>
    <row r="1337" spans="5:5">
      <c r="E1337" s="16"/>
    </row>
    <row r="1338" spans="5:5">
      <c r="E1338" s="16"/>
    </row>
    <row r="1339" spans="5:5">
      <c r="E1339" s="16"/>
    </row>
    <row r="1340" spans="5:5">
      <c r="E1340" s="16"/>
    </row>
    <row r="1341" spans="5:5">
      <c r="E1341" s="16"/>
    </row>
    <row r="1342" spans="5:5">
      <c r="E1342" s="16"/>
    </row>
    <row r="1343" spans="5:5">
      <c r="E1343" s="16"/>
    </row>
    <row r="1344" spans="5:5">
      <c r="E1344" s="16"/>
    </row>
    <row r="1345" spans="5:5">
      <c r="E1345" s="16"/>
    </row>
    <row r="1346" spans="5:5">
      <c r="E1346" s="16"/>
    </row>
    <row r="1347" spans="5:5">
      <c r="E1347" s="16"/>
    </row>
    <row r="1348" spans="5:5">
      <c r="E1348" s="16"/>
    </row>
    <row r="1349" spans="5:5">
      <c r="E1349" s="16"/>
    </row>
    <row r="1350" spans="5:5">
      <c r="E1350" s="16"/>
    </row>
    <row r="1351" spans="5:5">
      <c r="E1351" s="16"/>
    </row>
    <row r="1352" spans="5:5">
      <c r="E1352" s="16"/>
    </row>
    <row r="1353" spans="5:5">
      <c r="E1353" s="16"/>
    </row>
    <row r="1354" spans="5:5">
      <c r="E1354" s="16"/>
    </row>
    <row r="1355" spans="5:5">
      <c r="E1355" s="16"/>
    </row>
    <row r="1356" spans="5:5">
      <c r="E1356" s="16"/>
    </row>
    <row r="1357" spans="5:5">
      <c r="E1357" s="16"/>
    </row>
    <row r="1358" spans="5:5">
      <c r="E1358" s="16"/>
    </row>
    <row r="1359" spans="5:5">
      <c r="E1359" s="16"/>
    </row>
    <row r="1360" spans="5:5">
      <c r="E1360" s="16"/>
    </row>
    <row r="1361" spans="5:5">
      <c r="E1361" s="16"/>
    </row>
    <row r="1362" spans="5:5">
      <c r="E1362" s="16"/>
    </row>
    <row r="1363" spans="5:5">
      <c r="E1363" s="16"/>
    </row>
    <row r="1364" spans="5:5">
      <c r="E1364" s="16"/>
    </row>
    <row r="1365" spans="5:5">
      <c r="E1365" s="16"/>
    </row>
    <row r="1366" spans="5:5">
      <c r="E1366" s="16"/>
    </row>
    <row r="1367" spans="5:5">
      <c r="E1367" s="16"/>
    </row>
    <row r="1368" spans="5:5">
      <c r="E1368" s="16"/>
    </row>
    <row r="1369" spans="5:5">
      <c r="E1369" s="16"/>
    </row>
    <row r="1370" spans="5:5">
      <c r="E1370" s="16"/>
    </row>
    <row r="1371" spans="5:5">
      <c r="E1371" s="16"/>
    </row>
    <row r="1372" spans="5:5">
      <c r="E1372" s="16"/>
    </row>
    <row r="1373" spans="5:5">
      <c r="E1373" s="16"/>
    </row>
    <row r="1374" spans="5:5">
      <c r="E1374" s="16"/>
    </row>
    <row r="1375" spans="5:5">
      <c r="E1375" s="16"/>
    </row>
    <row r="1376" spans="5:5">
      <c r="E1376" s="16"/>
    </row>
    <row r="1377" spans="5:5">
      <c r="E1377" s="16"/>
    </row>
    <row r="1378" spans="5:5">
      <c r="E1378" s="16"/>
    </row>
    <row r="1379" spans="5:5">
      <c r="E1379" s="16"/>
    </row>
    <row r="1380" spans="5:5">
      <c r="E1380" s="16"/>
    </row>
    <row r="1381" spans="5:5">
      <c r="E1381" s="16"/>
    </row>
    <row r="1382" spans="5:5">
      <c r="E1382" s="16"/>
    </row>
    <row r="1383" spans="5:5">
      <c r="E1383" s="16"/>
    </row>
    <row r="1384" spans="5:5">
      <c r="E1384" s="16"/>
    </row>
    <row r="1385" spans="5:5">
      <c r="E1385" s="16"/>
    </row>
    <row r="1386" spans="5:5">
      <c r="E1386" s="16"/>
    </row>
    <row r="1387" spans="5:5">
      <c r="E1387" s="16"/>
    </row>
    <row r="1388" spans="5:5">
      <c r="E1388" s="16"/>
    </row>
    <row r="1389" spans="5:5">
      <c r="E1389" s="16"/>
    </row>
    <row r="1390" spans="5:5">
      <c r="E1390" s="16"/>
    </row>
    <row r="1391" spans="5:5">
      <c r="E1391" s="16"/>
    </row>
    <row r="1392" spans="5:5">
      <c r="E1392" s="16"/>
    </row>
    <row r="1393" spans="5:5">
      <c r="E1393" s="16"/>
    </row>
    <row r="1394" spans="5:5">
      <c r="E1394" s="16"/>
    </row>
    <row r="1395" spans="5:5">
      <c r="E1395" s="16"/>
    </row>
    <row r="1396" spans="5:5">
      <c r="E1396" s="16"/>
    </row>
    <row r="1397" spans="5:5">
      <c r="E1397" s="16"/>
    </row>
    <row r="1398" spans="5:5">
      <c r="E1398" s="16"/>
    </row>
    <row r="1399" spans="5:5">
      <c r="E1399" s="16"/>
    </row>
    <row r="1400" spans="5:5">
      <c r="E1400" s="16"/>
    </row>
    <row r="1401" spans="5:5">
      <c r="E1401" s="16"/>
    </row>
    <row r="1402" spans="5:5">
      <c r="E1402" s="16"/>
    </row>
    <row r="1403" spans="5:5">
      <c r="E1403" s="16"/>
    </row>
    <row r="1404" spans="5:5">
      <c r="E1404" s="16"/>
    </row>
    <row r="1405" spans="5:5">
      <c r="E1405" s="16"/>
    </row>
    <row r="1406" spans="5:5">
      <c r="E1406" s="16"/>
    </row>
    <row r="1407" spans="5:5">
      <c r="E1407" s="16"/>
    </row>
    <row r="1408" spans="5:5">
      <c r="E1408" s="16"/>
    </row>
    <row r="1409" spans="5:5">
      <c r="E1409" s="16"/>
    </row>
    <row r="1410" spans="5:5">
      <c r="E1410" s="16"/>
    </row>
    <row r="1411" spans="5:5">
      <c r="E1411" s="16"/>
    </row>
    <row r="1412" spans="5:5">
      <c r="E1412" s="16"/>
    </row>
    <row r="1413" spans="5:5">
      <c r="E1413" s="16"/>
    </row>
    <row r="1414" spans="5:5">
      <c r="E1414" s="16"/>
    </row>
    <row r="1415" spans="5:5">
      <c r="E1415" s="16"/>
    </row>
    <row r="1416" spans="5:5">
      <c r="E1416" s="16"/>
    </row>
    <row r="1417" spans="5:5">
      <c r="E1417" s="16"/>
    </row>
    <row r="1418" spans="5:5">
      <c r="E1418" s="16"/>
    </row>
    <row r="1419" spans="5:5">
      <c r="E1419" s="16"/>
    </row>
    <row r="1420" spans="5:5">
      <c r="E1420" s="16"/>
    </row>
    <row r="1421" spans="5:5">
      <c r="E1421" s="16"/>
    </row>
    <row r="1422" spans="5:5">
      <c r="E1422" s="16"/>
    </row>
    <row r="1423" spans="5:5">
      <c r="E1423" s="16"/>
    </row>
    <row r="1424" spans="5:5">
      <c r="E1424" s="16"/>
    </row>
    <row r="1425" spans="5:5">
      <c r="E1425" s="16"/>
    </row>
    <row r="1426" spans="5:5">
      <c r="E1426" s="16"/>
    </row>
    <row r="1427" spans="5:5">
      <c r="E1427" s="16"/>
    </row>
    <row r="1428" spans="5:5">
      <c r="E1428" s="16"/>
    </row>
    <row r="1429" spans="5:5">
      <c r="E1429" s="16"/>
    </row>
    <row r="1430" spans="5:5">
      <c r="E1430" s="16"/>
    </row>
    <row r="1431" spans="5:5">
      <c r="E1431" s="16"/>
    </row>
    <row r="1432" spans="5:5">
      <c r="E1432" s="16"/>
    </row>
    <row r="1433" spans="5:5">
      <c r="E1433" s="16"/>
    </row>
    <row r="1434" spans="5:5">
      <c r="E1434" s="16"/>
    </row>
    <row r="1435" spans="5:5">
      <c r="E1435" s="16"/>
    </row>
    <row r="1436" spans="5:5">
      <c r="E1436" s="16"/>
    </row>
    <row r="1437" spans="5:5">
      <c r="E1437" s="16"/>
    </row>
    <row r="1438" spans="5:5">
      <c r="E1438" s="16"/>
    </row>
    <row r="1439" spans="5:5">
      <c r="E1439" s="16"/>
    </row>
    <row r="1440" spans="5:5">
      <c r="E1440" s="16"/>
    </row>
  </sheetData>
  <mergeCells count="6">
    <mergeCell ref="C12:D12"/>
    <mergeCell ref="B7:C7"/>
    <mergeCell ref="E7:E8"/>
    <mergeCell ref="C6:E6"/>
    <mergeCell ref="B2:E2"/>
    <mergeCell ref="C3:E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99">
    <tabColor rgb="FF00B050"/>
  </sheetPr>
  <dimension ref="B1:O96"/>
  <sheetViews>
    <sheetView zoomScaleNormal="100" workbookViewId="0">
      <selection activeCell="J2" sqref="J2:O45"/>
    </sheetView>
  </sheetViews>
  <sheetFormatPr defaultColWidth="8.85546875" defaultRowHeight="15"/>
  <cols>
    <col min="2" max="2" width="15.85546875" style="159" customWidth="1"/>
    <col min="3" max="3" width="14.5703125" style="90" customWidth="1"/>
    <col min="4" max="4" width="14.28515625" style="91" customWidth="1"/>
    <col min="5" max="5" width="10.5703125" customWidth="1"/>
    <col min="6" max="6" width="17" customWidth="1"/>
    <col min="7" max="7" width="18.140625" style="28" customWidth="1"/>
    <col min="10" max="10" width="16.5703125" style="27" customWidth="1"/>
    <col min="11" max="11" width="13.42578125" style="94" customWidth="1"/>
    <col min="12" max="12" width="13" style="91" customWidth="1"/>
    <col min="13" max="13" width="9.7109375" customWidth="1"/>
    <col min="14" max="14" width="17.7109375" customWidth="1"/>
    <col min="15" max="15" width="18.42578125" style="96" bestFit="1" customWidth="1"/>
  </cols>
  <sheetData>
    <row r="1" spans="2:15" ht="15.75" thickBot="1"/>
    <row r="2" spans="2:15" ht="61.5" customHeight="1" thickBot="1">
      <c r="B2" s="964" t="s">
        <v>2088</v>
      </c>
      <c r="C2" s="965"/>
      <c r="D2" s="965"/>
      <c r="E2" s="965"/>
      <c r="F2" s="965"/>
      <c r="G2" s="966"/>
      <c r="J2" s="964" t="s">
        <v>2088</v>
      </c>
      <c r="K2" s="965"/>
      <c r="L2" s="965"/>
      <c r="M2" s="965"/>
      <c r="N2" s="965"/>
      <c r="O2" s="966"/>
    </row>
    <row r="3" spans="2:15" ht="41.25" customHeight="1">
      <c r="B3" s="420" t="s">
        <v>1650</v>
      </c>
      <c r="C3" s="970" t="s">
        <v>2091</v>
      </c>
      <c r="D3" s="971"/>
      <c r="E3" s="971"/>
      <c r="F3" s="971"/>
      <c r="G3" s="972"/>
      <c r="H3" s="372"/>
      <c r="I3" s="372"/>
      <c r="J3" s="420" t="s">
        <v>1650</v>
      </c>
      <c r="K3" s="973" t="s">
        <v>2081</v>
      </c>
      <c r="L3" s="974"/>
      <c r="M3" s="974"/>
      <c r="N3" s="974"/>
      <c r="O3" s="975"/>
    </row>
    <row r="4" spans="2:15">
      <c r="B4" s="421" t="s">
        <v>1651</v>
      </c>
      <c r="C4" s="373" t="s">
        <v>2080</v>
      </c>
      <c r="D4" s="374"/>
      <c r="E4" s="375"/>
      <c r="F4" s="375"/>
      <c r="G4" s="422"/>
      <c r="H4" s="372"/>
      <c r="I4" s="372"/>
      <c r="J4" s="421" t="s">
        <v>1651</v>
      </c>
      <c r="K4" s="376" t="s">
        <v>2080</v>
      </c>
      <c r="L4" s="374"/>
      <c r="M4" s="375"/>
      <c r="N4" s="375"/>
      <c r="O4" s="437"/>
    </row>
    <row r="5" spans="2:15" ht="15.75" thickBot="1">
      <c r="B5" s="423" t="s">
        <v>2065</v>
      </c>
      <c r="C5" s="378" t="s">
        <v>1898</v>
      </c>
      <c r="D5" s="378"/>
      <c r="E5" s="379"/>
      <c r="F5" s="380"/>
      <c r="G5" s="424"/>
      <c r="H5" s="372"/>
      <c r="I5" s="372"/>
      <c r="J5" s="423" t="s">
        <v>2065</v>
      </c>
      <c r="K5" s="376" t="s">
        <v>1898</v>
      </c>
      <c r="L5" s="374"/>
      <c r="M5" s="381"/>
      <c r="N5" s="377"/>
      <c r="O5" s="438"/>
    </row>
    <row r="6" spans="2:15" ht="15.75" thickBot="1">
      <c r="B6" s="967" t="s">
        <v>2090</v>
      </c>
      <c r="C6" s="968"/>
      <c r="D6" s="968"/>
      <c r="E6" s="968"/>
      <c r="F6" s="968"/>
      <c r="G6" s="969"/>
      <c r="H6" s="372"/>
      <c r="I6" s="372"/>
      <c r="J6" s="967" t="s">
        <v>2090</v>
      </c>
      <c r="K6" s="968"/>
      <c r="L6" s="968"/>
      <c r="M6" s="968"/>
      <c r="N6" s="968"/>
      <c r="O6" s="969"/>
    </row>
    <row r="7" spans="2:15" ht="15.75" thickBot="1">
      <c r="B7" s="382" t="s">
        <v>2070</v>
      </c>
      <c r="C7" s="976" t="s">
        <v>2057</v>
      </c>
      <c r="D7" s="976"/>
      <c r="E7" s="976"/>
      <c r="F7" s="976"/>
      <c r="G7" s="977"/>
      <c r="H7" s="372"/>
      <c r="I7" s="372"/>
      <c r="J7" s="383" t="s">
        <v>2070</v>
      </c>
      <c r="K7" s="978" t="s">
        <v>2056</v>
      </c>
      <c r="L7" s="976"/>
      <c r="M7" s="976"/>
      <c r="N7" s="976"/>
      <c r="O7" s="977"/>
    </row>
    <row r="8" spans="2:15">
      <c r="B8" s="987" t="s">
        <v>1777</v>
      </c>
      <c r="C8" s="988"/>
      <c r="D8" s="384" t="s">
        <v>1891</v>
      </c>
      <c r="E8" s="989" t="s">
        <v>2055</v>
      </c>
      <c r="F8" s="385"/>
      <c r="G8" s="985" t="s">
        <v>2054</v>
      </c>
      <c r="H8" s="372"/>
      <c r="I8" s="372"/>
      <c r="J8" s="979" t="s">
        <v>1777</v>
      </c>
      <c r="K8" s="980"/>
      <c r="L8" s="386" t="s">
        <v>1891</v>
      </c>
      <c r="M8" s="981" t="s">
        <v>2055</v>
      </c>
      <c r="N8" s="387"/>
      <c r="O8" s="983" t="s">
        <v>2054</v>
      </c>
    </row>
    <row r="9" spans="2:15" ht="15.75" thickBot="1">
      <c r="B9" s="388" t="s">
        <v>1780</v>
      </c>
      <c r="C9" s="389" t="s">
        <v>1781</v>
      </c>
      <c r="D9" s="390" t="s">
        <v>1889</v>
      </c>
      <c r="E9" s="990"/>
      <c r="F9" s="391" t="s">
        <v>1893</v>
      </c>
      <c r="G9" s="986"/>
      <c r="H9" s="372"/>
      <c r="I9" s="372"/>
      <c r="J9" s="439" t="s">
        <v>1780</v>
      </c>
      <c r="K9" s="392" t="s">
        <v>1781</v>
      </c>
      <c r="L9" s="393" t="s">
        <v>1889</v>
      </c>
      <c r="M9" s="982"/>
      <c r="N9" s="183" t="s">
        <v>1893</v>
      </c>
      <c r="O9" s="984"/>
    </row>
    <row r="10" spans="2:15">
      <c r="B10" s="425">
        <v>10</v>
      </c>
      <c r="C10" s="394" t="s">
        <v>2053</v>
      </c>
      <c r="D10" s="395">
        <v>380</v>
      </c>
      <c r="E10" s="396" t="s">
        <v>2020</v>
      </c>
      <c r="F10" s="397" t="s">
        <v>1993</v>
      </c>
      <c r="G10" s="426">
        <v>285</v>
      </c>
      <c r="H10" s="372"/>
      <c r="I10" s="372"/>
      <c r="J10" s="440" t="s">
        <v>1888</v>
      </c>
      <c r="K10" s="398" t="s">
        <v>1886</v>
      </c>
      <c r="L10" s="399">
        <v>116</v>
      </c>
      <c r="M10" s="400" t="s">
        <v>2033</v>
      </c>
      <c r="N10" s="401" t="s">
        <v>1993</v>
      </c>
      <c r="O10" s="441">
        <v>22</v>
      </c>
    </row>
    <row r="11" spans="2:15">
      <c r="B11" s="427">
        <v>36</v>
      </c>
      <c r="C11" s="403" t="s">
        <v>1888</v>
      </c>
      <c r="D11" s="399">
        <v>252</v>
      </c>
      <c r="E11" s="400" t="s">
        <v>2020</v>
      </c>
      <c r="F11" s="401" t="s">
        <v>1993</v>
      </c>
      <c r="G11" s="428">
        <v>189</v>
      </c>
      <c r="H11" s="372"/>
      <c r="I11" s="372"/>
      <c r="J11" s="440" t="s">
        <v>1885</v>
      </c>
      <c r="K11" s="405" t="s">
        <v>1884</v>
      </c>
      <c r="L11" s="399">
        <v>156</v>
      </c>
      <c r="M11" s="400" t="s">
        <v>2033</v>
      </c>
      <c r="N11" s="401" t="s">
        <v>1993</v>
      </c>
      <c r="O11" s="441">
        <v>30</v>
      </c>
    </row>
    <row r="12" spans="2:15">
      <c r="B12" s="427" t="s">
        <v>1886</v>
      </c>
      <c r="C12" s="403" t="s">
        <v>2052</v>
      </c>
      <c r="D12" s="399">
        <v>272</v>
      </c>
      <c r="E12" s="400" t="s">
        <v>2020</v>
      </c>
      <c r="F12" s="401" t="s">
        <v>1993</v>
      </c>
      <c r="G12" s="428">
        <v>204</v>
      </c>
      <c r="H12" s="372"/>
      <c r="I12" s="372"/>
      <c r="J12" s="440" t="s">
        <v>1883</v>
      </c>
      <c r="K12" s="405" t="s">
        <v>1881</v>
      </c>
      <c r="L12" s="399">
        <v>256</v>
      </c>
      <c r="M12" s="400" t="s">
        <v>2033</v>
      </c>
      <c r="N12" s="401" t="s">
        <v>1993</v>
      </c>
      <c r="O12" s="441">
        <v>48</v>
      </c>
    </row>
    <row r="13" spans="2:15">
      <c r="B13" s="427" t="s">
        <v>2051</v>
      </c>
      <c r="C13" s="403" t="s">
        <v>1885</v>
      </c>
      <c r="D13" s="399">
        <v>272</v>
      </c>
      <c r="E13" s="400" t="s">
        <v>2020</v>
      </c>
      <c r="F13" s="401" t="s">
        <v>1993</v>
      </c>
      <c r="G13" s="428">
        <v>204</v>
      </c>
      <c r="H13" s="372"/>
      <c r="I13" s="372"/>
      <c r="J13" s="440" t="s">
        <v>1877</v>
      </c>
      <c r="K13" s="405" t="s">
        <v>1875</v>
      </c>
      <c r="L13" s="399">
        <v>576</v>
      </c>
      <c r="M13" s="400" t="s">
        <v>2033</v>
      </c>
      <c r="N13" s="401" t="s">
        <v>1993</v>
      </c>
      <c r="O13" s="441">
        <v>108</v>
      </c>
    </row>
    <row r="14" spans="2:15">
      <c r="B14" s="427" t="s">
        <v>1884</v>
      </c>
      <c r="C14" s="403" t="s">
        <v>2050</v>
      </c>
      <c r="D14" s="399">
        <v>252</v>
      </c>
      <c r="E14" s="400" t="s">
        <v>2020</v>
      </c>
      <c r="F14" s="401" t="s">
        <v>1993</v>
      </c>
      <c r="G14" s="428">
        <v>189</v>
      </c>
      <c r="H14" s="372"/>
      <c r="I14" s="372"/>
      <c r="J14" s="440" t="s">
        <v>1870</v>
      </c>
      <c r="K14" s="405" t="s">
        <v>1866</v>
      </c>
      <c r="L14" s="399">
        <v>836</v>
      </c>
      <c r="M14" s="400" t="s">
        <v>2033</v>
      </c>
      <c r="N14" s="401" t="s">
        <v>1993</v>
      </c>
      <c r="O14" s="441">
        <v>157</v>
      </c>
    </row>
    <row r="15" spans="2:15">
      <c r="B15" s="427" t="s">
        <v>2049</v>
      </c>
      <c r="C15" s="403" t="s">
        <v>1883</v>
      </c>
      <c r="D15" s="399">
        <v>252</v>
      </c>
      <c r="E15" s="400" t="s">
        <v>2020</v>
      </c>
      <c r="F15" s="401" t="s">
        <v>1993</v>
      </c>
      <c r="G15" s="428">
        <v>189</v>
      </c>
      <c r="H15" s="372"/>
      <c r="I15" s="372"/>
      <c r="J15" s="440" t="s">
        <v>1861</v>
      </c>
      <c r="K15" s="405" t="s">
        <v>1858</v>
      </c>
      <c r="L15" s="399">
        <v>1076</v>
      </c>
      <c r="M15" s="400" t="s">
        <v>2033</v>
      </c>
      <c r="N15" s="401" t="s">
        <v>1993</v>
      </c>
      <c r="O15" s="441">
        <v>202</v>
      </c>
    </row>
    <row r="16" spans="2:15">
      <c r="B16" s="427" t="s">
        <v>1881</v>
      </c>
      <c r="C16" s="403" t="s">
        <v>2048</v>
      </c>
      <c r="D16" s="399">
        <v>352</v>
      </c>
      <c r="E16" s="400" t="s">
        <v>2098</v>
      </c>
      <c r="F16" s="401" t="s">
        <v>1993</v>
      </c>
      <c r="G16" s="428">
        <v>264</v>
      </c>
      <c r="H16" s="372"/>
      <c r="I16" s="372"/>
      <c r="J16" s="440" t="s">
        <v>2047</v>
      </c>
      <c r="K16" s="405" t="s">
        <v>1849</v>
      </c>
      <c r="L16" s="399">
        <v>76</v>
      </c>
      <c r="M16" s="400" t="s">
        <v>2033</v>
      </c>
      <c r="N16" s="401" t="s">
        <v>1993</v>
      </c>
      <c r="O16" s="441">
        <v>15</v>
      </c>
    </row>
    <row r="17" spans="2:15">
      <c r="B17" s="427" t="s">
        <v>2046</v>
      </c>
      <c r="C17" s="403" t="s">
        <v>1877</v>
      </c>
      <c r="D17" s="399">
        <v>252</v>
      </c>
      <c r="E17" s="400" t="s">
        <v>2020</v>
      </c>
      <c r="F17" s="401" t="s">
        <v>1993</v>
      </c>
      <c r="G17" s="428">
        <v>189</v>
      </c>
      <c r="H17" s="372"/>
      <c r="I17" s="372"/>
      <c r="J17" s="440" t="s">
        <v>1843</v>
      </c>
      <c r="K17" s="405" t="s">
        <v>1841</v>
      </c>
      <c r="L17" s="399">
        <v>156</v>
      </c>
      <c r="M17" s="400" t="s">
        <v>2033</v>
      </c>
      <c r="N17" s="401" t="s">
        <v>1993</v>
      </c>
      <c r="O17" s="441">
        <v>30</v>
      </c>
    </row>
    <row r="18" spans="2:15">
      <c r="B18" s="427" t="s">
        <v>1875</v>
      </c>
      <c r="C18" s="403" t="s">
        <v>2045</v>
      </c>
      <c r="D18" s="399">
        <v>392</v>
      </c>
      <c r="E18" s="400" t="s">
        <v>2020</v>
      </c>
      <c r="F18" s="401" t="s">
        <v>1993</v>
      </c>
      <c r="G18" s="428">
        <v>294</v>
      </c>
      <c r="H18" s="372"/>
      <c r="I18" s="372"/>
      <c r="J18" s="440" t="s">
        <v>1833</v>
      </c>
      <c r="K18" s="405" t="s">
        <v>1830</v>
      </c>
      <c r="L18" s="399">
        <v>816</v>
      </c>
      <c r="M18" s="400" t="s">
        <v>2033</v>
      </c>
      <c r="N18" s="401" t="s">
        <v>1993</v>
      </c>
      <c r="O18" s="441">
        <v>153</v>
      </c>
    </row>
    <row r="19" spans="2:15">
      <c r="B19" s="427" t="s">
        <v>2044</v>
      </c>
      <c r="C19" s="403" t="s">
        <v>1870</v>
      </c>
      <c r="D19" s="399">
        <v>332</v>
      </c>
      <c r="E19" s="400" t="s">
        <v>2020</v>
      </c>
      <c r="F19" s="401" t="s">
        <v>1993</v>
      </c>
      <c r="G19" s="428">
        <v>249</v>
      </c>
      <c r="H19" s="372"/>
      <c r="I19" s="372"/>
      <c r="J19" s="440" t="s">
        <v>1823</v>
      </c>
      <c r="K19" s="405" t="s">
        <v>1821</v>
      </c>
      <c r="L19" s="399">
        <v>696</v>
      </c>
      <c r="M19" s="400" t="s">
        <v>2033</v>
      </c>
      <c r="N19" s="401" t="s">
        <v>1993</v>
      </c>
      <c r="O19" s="441">
        <v>131</v>
      </c>
    </row>
    <row r="20" spans="2:15">
      <c r="B20" s="427" t="s">
        <v>2044</v>
      </c>
      <c r="C20" s="403" t="s">
        <v>1870</v>
      </c>
      <c r="D20" s="399">
        <v>332</v>
      </c>
      <c r="E20" s="400" t="s">
        <v>2020</v>
      </c>
      <c r="F20" s="401" t="s">
        <v>1993</v>
      </c>
      <c r="G20" s="428">
        <v>249</v>
      </c>
      <c r="H20" s="372"/>
      <c r="I20" s="372"/>
      <c r="J20" s="440" t="s">
        <v>1817</v>
      </c>
      <c r="K20" s="405" t="s">
        <v>1815</v>
      </c>
      <c r="L20" s="399">
        <v>376</v>
      </c>
      <c r="M20" s="400" t="s">
        <v>2033</v>
      </c>
      <c r="N20" s="401" t="s">
        <v>1993</v>
      </c>
      <c r="O20" s="441">
        <v>71</v>
      </c>
    </row>
    <row r="21" spans="2:15">
      <c r="B21" s="427" t="s">
        <v>1866</v>
      </c>
      <c r="C21" s="403" t="s">
        <v>2043</v>
      </c>
      <c r="D21" s="399">
        <v>312</v>
      </c>
      <c r="E21" s="400" t="s">
        <v>2020</v>
      </c>
      <c r="F21" s="401" t="s">
        <v>1993</v>
      </c>
      <c r="G21" s="428">
        <v>234</v>
      </c>
      <c r="H21" s="372"/>
      <c r="I21" s="372"/>
      <c r="J21" s="440" t="s">
        <v>1809</v>
      </c>
      <c r="K21" s="405" t="s">
        <v>1808</v>
      </c>
      <c r="L21" s="399">
        <v>396</v>
      </c>
      <c r="M21" s="400" t="s">
        <v>2033</v>
      </c>
      <c r="N21" s="401" t="s">
        <v>1993</v>
      </c>
      <c r="O21" s="441">
        <v>75</v>
      </c>
    </row>
    <row r="22" spans="2:15">
      <c r="B22" s="427" t="s">
        <v>2042</v>
      </c>
      <c r="C22" s="406" t="s">
        <v>1861</v>
      </c>
      <c r="D22" s="399">
        <v>252</v>
      </c>
      <c r="E22" s="400" t="s">
        <v>2020</v>
      </c>
      <c r="F22" s="401" t="s">
        <v>1993</v>
      </c>
      <c r="G22" s="428">
        <v>189</v>
      </c>
      <c r="H22" s="372"/>
      <c r="I22" s="372"/>
      <c r="J22" s="440" t="s">
        <v>1804</v>
      </c>
      <c r="K22" s="398" t="s">
        <v>1803</v>
      </c>
      <c r="L22" s="399">
        <v>1256</v>
      </c>
      <c r="M22" s="400" t="s">
        <v>2033</v>
      </c>
      <c r="N22" s="401" t="s">
        <v>1993</v>
      </c>
      <c r="O22" s="441">
        <v>236</v>
      </c>
    </row>
    <row r="23" spans="2:15">
      <c r="B23" s="427" t="s">
        <v>1858</v>
      </c>
      <c r="C23" s="403" t="s">
        <v>2041</v>
      </c>
      <c r="D23" s="399">
        <v>372</v>
      </c>
      <c r="E23" s="400" t="s">
        <v>2020</v>
      </c>
      <c r="F23" s="401" t="s">
        <v>1993</v>
      </c>
      <c r="G23" s="428">
        <v>279</v>
      </c>
      <c r="H23" s="372"/>
      <c r="I23" s="372"/>
      <c r="J23" s="440" t="s">
        <v>1802</v>
      </c>
      <c r="K23" s="405" t="s">
        <v>1801</v>
      </c>
      <c r="L23" s="399">
        <v>1576</v>
      </c>
      <c r="M23" s="400" t="s">
        <v>2033</v>
      </c>
      <c r="N23" s="401" t="s">
        <v>1993</v>
      </c>
      <c r="O23" s="441">
        <v>296</v>
      </c>
    </row>
    <row r="24" spans="2:15">
      <c r="B24" s="427" t="s">
        <v>2040</v>
      </c>
      <c r="C24" s="403" t="s">
        <v>1852</v>
      </c>
      <c r="D24" s="399">
        <v>292</v>
      </c>
      <c r="E24" s="400" t="s">
        <v>2020</v>
      </c>
      <c r="F24" s="401" t="s">
        <v>1993</v>
      </c>
      <c r="G24" s="428">
        <v>219</v>
      </c>
      <c r="H24" s="372"/>
      <c r="I24" s="372"/>
      <c r="J24" s="440" t="s">
        <v>1800</v>
      </c>
      <c r="K24" s="405" t="s">
        <v>1799</v>
      </c>
      <c r="L24" s="399">
        <v>2736</v>
      </c>
      <c r="M24" s="400" t="s">
        <v>2033</v>
      </c>
      <c r="N24" s="401" t="s">
        <v>1993</v>
      </c>
      <c r="O24" s="441">
        <v>513</v>
      </c>
    </row>
    <row r="25" spans="2:15">
      <c r="B25" s="427" t="s">
        <v>1849</v>
      </c>
      <c r="C25" s="403" t="s">
        <v>2039</v>
      </c>
      <c r="D25" s="399">
        <v>252</v>
      </c>
      <c r="E25" s="400" t="s">
        <v>2020</v>
      </c>
      <c r="F25" s="401" t="s">
        <v>1993</v>
      </c>
      <c r="G25" s="428">
        <v>189</v>
      </c>
      <c r="H25" s="372"/>
      <c r="I25" s="372"/>
      <c r="J25" s="440" t="s">
        <v>1798</v>
      </c>
      <c r="K25" s="405" t="s">
        <v>1797</v>
      </c>
      <c r="L25" s="399">
        <v>376</v>
      </c>
      <c r="M25" s="400" t="s">
        <v>2033</v>
      </c>
      <c r="N25" s="401" t="s">
        <v>1993</v>
      </c>
      <c r="O25" s="441">
        <v>71</v>
      </c>
    </row>
    <row r="26" spans="2:15">
      <c r="B26" s="427" t="s">
        <v>2038</v>
      </c>
      <c r="C26" s="403" t="s">
        <v>1843</v>
      </c>
      <c r="D26" s="399">
        <v>252</v>
      </c>
      <c r="E26" s="400" t="s">
        <v>2020</v>
      </c>
      <c r="F26" s="401" t="s">
        <v>1993</v>
      </c>
      <c r="G26" s="428">
        <v>189</v>
      </c>
      <c r="H26" s="372"/>
      <c r="I26" s="372"/>
      <c r="J26" s="440" t="s">
        <v>1796</v>
      </c>
      <c r="K26" s="405" t="s">
        <v>2037</v>
      </c>
      <c r="L26" s="399">
        <v>716</v>
      </c>
      <c r="M26" s="400" t="s">
        <v>2033</v>
      </c>
      <c r="N26" s="401" t="s">
        <v>1993</v>
      </c>
      <c r="O26" s="441">
        <v>135</v>
      </c>
    </row>
    <row r="27" spans="2:15">
      <c r="B27" s="427" t="s">
        <v>1841</v>
      </c>
      <c r="C27" s="403" t="s">
        <v>2036</v>
      </c>
      <c r="D27" s="399">
        <v>252</v>
      </c>
      <c r="E27" s="400" t="s">
        <v>2020</v>
      </c>
      <c r="F27" s="401" t="s">
        <v>1993</v>
      </c>
      <c r="G27" s="428">
        <v>189</v>
      </c>
      <c r="H27" s="372"/>
      <c r="I27" s="372"/>
      <c r="J27" s="440" t="s">
        <v>1792</v>
      </c>
      <c r="K27" s="405" t="s">
        <v>1791</v>
      </c>
      <c r="L27" s="399">
        <v>1192</v>
      </c>
      <c r="M27" s="400" t="s">
        <v>2033</v>
      </c>
      <c r="N27" s="401" t="s">
        <v>1993</v>
      </c>
      <c r="O27" s="441">
        <v>225</v>
      </c>
    </row>
    <row r="28" spans="2:15">
      <c r="B28" s="427" t="s">
        <v>2035</v>
      </c>
      <c r="C28" s="403" t="s">
        <v>1833</v>
      </c>
      <c r="D28" s="399">
        <v>332</v>
      </c>
      <c r="E28" s="400" t="s">
        <v>2020</v>
      </c>
      <c r="F28" s="401" t="s">
        <v>1993</v>
      </c>
      <c r="G28" s="428">
        <v>249</v>
      </c>
      <c r="H28" s="372"/>
      <c r="I28" s="372"/>
      <c r="J28" s="440" t="s">
        <v>1790</v>
      </c>
      <c r="K28" s="405" t="s">
        <v>1789</v>
      </c>
      <c r="L28" s="399">
        <v>2316</v>
      </c>
      <c r="M28" s="400" t="s">
        <v>2033</v>
      </c>
      <c r="N28" s="401" t="s">
        <v>1993</v>
      </c>
      <c r="O28" s="441">
        <v>435</v>
      </c>
    </row>
    <row r="29" spans="2:15">
      <c r="B29" s="427" t="s">
        <v>1830</v>
      </c>
      <c r="C29" s="403" t="s">
        <v>2034</v>
      </c>
      <c r="D29" s="399">
        <v>312</v>
      </c>
      <c r="E29" s="400" t="s">
        <v>2020</v>
      </c>
      <c r="F29" s="401" t="s">
        <v>1993</v>
      </c>
      <c r="G29" s="428">
        <v>234</v>
      </c>
      <c r="H29" s="372"/>
      <c r="I29" s="372"/>
      <c r="J29" s="440">
        <v>2068</v>
      </c>
      <c r="K29" s="405" t="s">
        <v>1811</v>
      </c>
      <c r="L29" s="399">
        <v>334.91</v>
      </c>
      <c r="M29" s="400" t="s">
        <v>2033</v>
      </c>
      <c r="N29" s="401" t="s">
        <v>1993</v>
      </c>
      <c r="O29" s="441">
        <v>63</v>
      </c>
    </row>
    <row r="30" spans="2:15" ht="15.75" thickBot="1">
      <c r="B30" s="427" t="s">
        <v>2032</v>
      </c>
      <c r="C30" s="403" t="s">
        <v>1823</v>
      </c>
      <c r="D30" s="399">
        <v>252</v>
      </c>
      <c r="E30" s="400" t="s">
        <v>2020</v>
      </c>
      <c r="F30" s="401" t="s">
        <v>1993</v>
      </c>
      <c r="G30" s="428">
        <v>189</v>
      </c>
      <c r="H30" s="372"/>
      <c r="I30" s="372"/>
      <c r="J30" s="442"/>
      <c r="K30" s="443"/>
      <c r="L30" s="444"/>
      <c r="M30" s="445"/>
      <c r="N30" s="446" t="s">
        <v>2031</v>
      </c>
      <c r="O30" s="447">
        <f>SUM(O10:O29)</f>
        <v>3016</v>
      </c>
    </row>
    <row r="31" spans="2:15">
      <c r="B31" s="427" t="s">
        <v>1821</v>
      </c>
      <c r="C31" s="403" t="s">
        <v>2030</v>
      </c>
      <c r="D31" s="399">
        <v>312</v>
      </c>
      <c r="E31" s="400" t="s">
        <v>2020</v>
      </c>
      <c r="F31" s="401" t="s">
        <v>1993</v>
      </c>
      <c r="G31" s="428">
        <v>234</v>
      </c>
      <c r="H31" s="372"/>
      <c r="I31" s="372"/>
      <c r="J31" s="407"/>
      <c r="K31" s="408"/>
      <c r="L31" s="409"/>
      <c r="M31" s="410"/>
      <c r="N31" s="411"/>
      <c r="O31" s="412"/>
    </row>
    <row r="32" spans="2:15">
      <c r="B32" s="427" t="s">
        <v>2029</v>
      </c>
      <c r="C32" s="403">
        <v>931.12</v>
      </c>
      <c r="D32" s="399">
        <v>272</v>
      </c>
      <c r="E32" s="400" t="s">
        <v>2020</v>
      </c>
      <c r="F32" s="401" t="s">
        <v>1993</v>
      </c>
      <c r="G32" s="428">
        <v>204</v>
      </c>
      <c r="H32" s="372"/>
      <c r="I32" s="372"/>
      <c r="J32" s="407"/>
      <c r="K32" s="408"/>
      <c r="L32" s="409"/>
      <c r="M32" s="410"/>
      <c r="N32" s="411"/>
      <c r="O32" s="412"/>
    </row>
    <row r="33" spans="2:15">
      <c r="B33" s="427" t="s">
        <v>1815</v>
      </c>
      <c r="C33" s="403" t="s">
        <v>2028</v>
      </c>
      <c r="D33" s="399">
        <v>292</v>
      </c>
      <c r="E33" s="400" t="s">
        <v>2020</v>
      </c>
      <c r="F33" s="401" t="s">
        <v>1993</v>
      </c>
      <c r="G33" s="428">
        <v>219</v>
      </c>
      <c r="H33" s="372"/>
      <c r="I33" s="372"/>
      <c r="J33" s="407"/>
      <c r="K33" s="408"/>
      <c r="L33" s="409"/>
      <c r="M33" s="410"/>
      <c r="N33" s="411"/>
      <c r="O33" s="412"/>
    </row>
    <row r="34" spans="2:15">
      <c r="B34" s="427" t="s">
        <v>2027</v>
      </c>
      <c r="C34" s="406" t="s">
        <v>1809</v>
      </c>
      <c r="D34" s="399">
        <v>272</v>
      </c>
      <c r="E34" s="400" t="s">
        <v>2020</v>
      </c>
      <c r="F34" s="401" t="s">
        <v>1993</v>
      </c>
      <c r="G34" s="428">
        <v>204</v>
      </c>
      <c r="H34" s="372"/>
      <c r="I34" s="413"/>
      <c r="J34" s="413"/>
      <c r="K34" s="961" t="s">
        <v>2063</v>
      </c>
      <c r="L34" s="962"/>
      <c r="M34" s="962"/>
      <c r="N34" s="963"/>
      <c r="O34" s="414">
        <v>21226</v>
      </c>
    </row>
    <row r="35" spans="2:15">
      <c r="B35" s="427" t="s">
        <v>1808</v>
      </c>
      <c r="C35" s="403" t="s">
        <v>2026</v>
      </c>
      <c r="D35" s="399">
        <v>252</v>
      </c>
      <c r="E35" s="400" t="s">
        <v>2020</v>
      </c>
      <c r="F35" s="401" t="s">
        <v>1993</v>
      </c>
      <c r="G35" s="428">
        <v>189</v>
      </c>
      <c r="H35" s="372"/>
      <c r="I35" s="372"/>
      <c r="J35" s="407"/>
      <c r="K35" s="960" t="s">
        <v>2064</v>
      </c>
      <c r="L35" s="960"/>
      <c r="M35" s="960"/>
      <c r="N35" s="960"/>
      <c r="O35" s="404">
        <v>9886</v>
      </c>
    </row>
    <row r="36" spans="2:15">
      <c r="B36" s="427" t="s">
        <v>2025</v>
      </c>
      <c r="C36" s="403" t="s">
        <v>1804</v>
      </c>
      <c r="D36" s="399">
        <v>332</v>
      </c>
      <c r="E36" s="400" t="s">
        <v>2020</v>
      </c>
      <c r="F36" s="401" t="s">
        <v>1993</v>
      </c>
      <c r="G36" s="428">
        <v>249</v>
      </c>
      <c r="H36" s="372"/>
      <c r="I36" s="372"/>
      <c r="J36" s="407"/>
      <c r="K36" s="960" t="s">
        <v>2062</v>
      </c>
      <c r="L36" s="960"/>
      <c r="M36" s="960"/>
      <c r="N36" s="960"/>
      <c r="O36" s="402">
        <f>O34-O35</f>
        <v>11340</v>
      </c>
    </row>
    <row r="37" spans="2:15">
      <c r="B37" s="427" t="s">
        <v>1803</v>
      </c>
      <c r="C37" s="403" t="s">
        <v>2024</v>
      </c>
      <c r="D37" s="399">
        <v>312</v>
      </c>
      <c r="E37" s="400" t="s">
        <v>2020</v>
      </c>
      <c r="F37" s="401" t="s">
        <v>1993</v>
      </c>
      <c r="G37" s="428">
        <v>234</v>
      </c>
      <c r="H37" s="372"/>
      <c r="I37" s="372"/>
      <c r="J37" s="407"/>
      <c r="K37" s="408"/>
      <c r="L37" s="409"/>
      <c r="M37" s="410"/>
      <c r="N37" s="411"/>
      <c r="O37" s="412"/>
    </row>
    <row r="38" spans="2:15" ht="19.5" customHeight="1">
      <c r="B38" s="427" t="s">
        <v>2023</v>
      </c>
      <c r="C38" s="403" t="s">
        <v>1802</v>
      </c>
      <c r="D38" s="399">
        <v>412</v>
      </c>
      <c r="E38" s="400" t="s">
        <v>2020</v>
      </c>
      <c r="F38" s="401" t="s">
        <v>1993</v>
      </c>
      <c r="G38" s="428">
        <v>309</v>
      </c>
      <c r="H38" s="372"/>
      <c r="I38" s="372"/>
      <c r="J38" s="407"/>
      <c r="K38" s="408"/>
      <c r="L38" s="409"/>
      <c r="M38" s="957"/>
      <c r="N38" s="957"/>
      <c r="O38" s="412"/>
    </row>
    <row r="39" spans="2:15">
      <c r="B39" s="427" t="s">
        <v>1801</v>
      </c>
      <c r="C39" s="403" t="s">
        <v>2022</v>
      </c>
      <c r="D39" s="399">
        <v>292</v>
      </c>
      <c r="E39" s="400" t="s">
        <v>2020</v>
      </c>
      <c r="F39" s="401" t="s">
        <v>1993</v>
      </c>
      <c r="G39" s="428">
        <v>219</v>
      </c>
      <c r="H39" s="372"/>
      <c r="I39" s="372"/>
      <c r="J39" s="407"/>
      <c r="K39" s="408"/>
      <c r="L39" s="409"/>
      <c r="M39" s="410"/>
      <c r="N39" s="411"/>
      <c r="O39" s="412"/>
    </row>
    <row r="40" spans="2:15">
      <c r="B40" s="427" t="s">
        <v>2021</v>
      </c>
      <c r="C40" s="403" t="s">
        <v>1800</v>
      </c>
      <c r="D40" s="399">
        <v>272</v>
      </c>
      <c r="E40" s="400" t="s">
        <v>2020</v>
      </c>
      <c r="F40" s="401" t="s">
        <v>1993</v>
      </c>
      <c r="G40" s="428">
        <v>204</v>
      </c>
      <c r="H40" s="372"/>
      <c r="I40" s="372"/>
      <c r="J40" s="407"/>
      <c r="K40" s="408"/>
      <c r="L40" s="409"/>
      <c r="M40" s="957" t="s">
        <v>2076</v>
      </c>
      <c r="N40" s="959"/>
      <c r="O40" s="412"/>
    </row>
    <row r="41" spans="2:15">
      <c r="B41" s="427" t="s">
        <v>1799</v>
      </c>
      <c r="C41" s="403" t="s">
        <v>2019</v>
      </c>
      <c r="D41" s="399">
        <v>392</v>
      </c>
      <c r="E41" s="400" t="s">
        <v>2018</v>
      </c>
      <c r="F41" s="401" t="s">
        <v>1993</v>
      </c>
      <c r="G41" s="428">
        <v>294</v>
      </c>
      <c r="H41" s="372"/>
      <c r="I41" s="372"/>
      <c r="J41" s="407"/>
      <c r="K41" s="408"/>
      <c r="L41" s="409"/>
      <c r="M41" s="959"/>
      <c r="N41" s="959"/>
      <c r="O41" s="412"/>
    </row>
    <row r="42" spans="2:15">
      <c r="B42" s="427" t="s">
        <v>2017</v>
      </c>
      <c r="C42" s="403" t="s">
        <v>1798</v>
      </c>
      <c r="D42" s="399">
        <v>372</v>
      </c>
      <c r="E42" s="400" t="s">
        <v>2016</v>
      </c>
      <c r="F42" s="401" t="s">
        <v>1993</v>
      </c>
      <c r="G42" s="428">
        <v>279</v>
      </c>
      <c r="H42" s="372"/>
      <c r="I42" s="372"/>
      <c r="J42" s="407"/>
      <c r="K42" s="408"/>
      <c r="L42" s="409"/>
      <c r="M42" s="959"/>
      <c r="N42" s="959"/>
      <c r="O42" s="412"/>
    </row>
    <row r="43" spans="2:15">
      <c r="B43" s="427" t="s">
        <v>1797</v>
      </c>
      <c r="C43" s="403" t="s">
        <v>2015</v>
      </c>
      <c r="D43" s="399">
        <v>272</v>
      </c>
      <c r="E43" s="400" t="s">
        <v>2014</v>
      </c>
      <c r="F43" s="401" t="s">
        <v>1993</v>
      </c>
      <c r="G43" s="428">
        <v>204</v>
      </c>
      <c r="H43" s="372"/>
      <c r="I43" s="372"/>
      <c r="J43" s="407"/>
      <c r="K43" s="408"/>
      <c r="L43" s="409"/>
      <c r="M43" s="959"/>
      <c r="N43" s="959"/>
      <c r="O43" s="412"/>
    </row>
    <row r="44" spans="2:15">
      <c r="B44" s="427" t="s">
        <v>2013</v>
      </c>
      <c r="C44" s="403" t="s">
        <v>1796</v>
      </c>
      <c r="D44" s="399">
        <v>392</v>
      </c>
      <c r="E44" s="400" t="s">
        <v>2012</v>
      </c>
      <c r="F44" s="401" t="s">
        <v>1993</v>
      </c>
      <c r="G44" s="428">
        <v>294</v>
      </c>
      <c r="H44" s="372"/>
      <c r="I44" s="372"/>
      <c r="J44" s="407"/>
      <c r="K44" s="408"/>
      <c r="L44" s="409"/>
      <c r="M44" s="410"/>
      <c r="N44" s="411"/>
      <c r="O44" s="412"/>
    </row>
    <row r="45" spans="2:15">
      <c r="B45" s="427" t="s">
        <v>1795</v>
      </c>
      <c r="C45" s="406" t="s">
        <v>2011</v>
      </c>
      <c r="D45" s="399">
        <v>392</v>
      </c>
      <c r="E45" s="400" t="s">
        <v>2010</v>
      </c>
      <c r="F45" s="401" t="s">
        <v>1993</v>
      </c>
      <c r="G45" s="428">
        <v>294</v>
      </c>
      <c r="H45" s="372"/>
      <c r="I45" s="372"/>
      <c r="J45" s="407"/>
      <c r="K45" s="415"/>
      <c r="L45" s="409"/>
      <c r="M45" s="410"/>
      <c r="N45" s="411"/>
      <c r="O45" s="412"/>
    </row>
    <row r="46" spans="2:15">
      <c r="B46" s="427" t="s">
        <v>2009</v>
      </c>
      <c r="C46" s="403" t="s">
        <v>1794</v>
      </c>
      <c r="D46" s="399">
        <v>312</v>
      </c>
      <c r="E46" s="400" t="s">
        <v>2008</v>
      </c>
      <c r="F46" s="401" t="s">
        <v>1993</v>
      </c>
      <c r="G46" s="428">
        <v>234</v>
      </c>
      <c r="H46" s="372"/>
      <c r="I46" s="372"/>
      <c r="J46" s="407"/>
      <c r="K46" s="408"/>
      <c r="L46" s="409"/>
      <c r="M46" s="410"/>
      <c r="N46" s="411"/>
      <c r="O46" s="412"/>
    </row>
    <row r="47" spans="2:15">
      <c r="B47" s="427" t="s">
        <v>1793</v>
      </c>
      <c r="C47" s="403" t="s">
        <v>2007</v>
      </c>
      <c r="D47" s="399">
        <v>292</v>
      </c>
      <c r="E47" s="400" t="s">
        <v>2006</v>
      </c>
      <c r="F47" s="401" t="s">
        <v>1993</v>
      </c>
      <c r="G47" s="428">
        <v>219</v>
      </c>
      <c r="H47" s="372"/>
      <c r="I47" s="372"/>
      <c r="J47" s="407"/>
      <c r="K47" s="408"/>
      <c r="L47" s="409"/>
      <c r="M47" s="410"/>
      <c r="N47" s="411"/>
      <c r="O47" s="412"/>
    </row>
    <row r="48" spans="2:15">
      <c r="B48" s="427" t="s">
        <v>2005</v>
      </c>
      <c r="C48" s="403" t="s">
        <v>1792</v>
      </c>
      <c r="D48" s="399">
        <v>252</v>
      </c>
      <c r="E48" s="400" t="s">
        <v>2004</v>
      </c>
      <c r="F48" s="401" t="s">
        <v>1993</v>
      </c>
      <c r="G48" s="428">
        <v>189</v>
      </c>
      <c r="H48" s="372"/>
      <c r="I48" s="372"/>
      <c r="J48" s="407"/>
      <c r="K48" s="408"/>
      <c r="L48" s="409"/>
      <c r="M48" s="410"/>
      <c r="N48" s="411"/>
      <c r="O48" s="412"/>
    </row>
    <row r="49" spans="2:15">
      <c r="B49" s="427" t="s">
        <v>1791</v>
      </c>
      <c r="C49" s="403" t="s">
        <v>2003</v>
      </c>
      <c r="D49" s="399">
        <v>352</v>
      </c>
      <c r="E49" s="400" t="s">
        <v>2002</v>
      </c>
      <c r="F49" s="401" t="s">
        <v>1993</v>
      </c>
      <c r="G49" s="428">
        <v>264</v>
      </c>
      <c r="H49" s="372"/>
      <c r="I49" s="372"/>
      <c r="J49" s="407"/>
      <c r="K49" s="408"/>
      <c r="L49" s="409"/>
      <c r="M49" s="410"/>
      <c r="N49" s="411"/>
      <c r="O49" s="412"/>
    </row>
    <row r="50" spans="2:15">
      <c r="B50" s="427" t="s">
        <v>2001</v>
      </c>
      <c r="C50" s="403" t="s">
        <v>1790</v>
      </c>
      <c r="D50" s="399">
        <v>312</v>
      </c>
      <c r="E50" s="400" t="s">
        <v>2000</v>
      </c>
      <c r="F50" s="401" t="s">
        <v>1993</v>
      </c>
      <c r="G50" s="428">
        <v>234</v>
      </c>
      <c r="H50" s="372"/>
      <c r="I50" s="372"/>
      <c r="J50" s="407"/>
      <c r="K50" s="408"/>
      <c r="L50" s="409"/>
      <c r="M50" s="410"/>
      <c r="N50" s="411"/>
      <c r="O50" s="412"/>
    </row>
    <row r="51" spans="2:15">
      <c r="B51" s="427" t="s">
        <v>1789</v>
      </c>
      <c r="C51" s="403" t="s">
        <v>1999</v>
      </c>
      <c r="D51" s="399">
        <v>292</v>
      </c>
      <c r="E51" s="400" t="s">
        <v>1998</v>
      </c>
      <c r="F51" s="401" t="s">
        <v>1993</v>
      </c>
      <c r="G51" s="428">
        <v>219</v>
      </c>
      <c r="H51" s="372"/>
      <c r="I51" s="372"/>
      <c r="J51" s="407"/>
      <c r="K51" s="408"/>
      <c r="L51" s="409"/>
      <c r="M51" s="410"/>
      <c r="N51" s="411"/>
      <c r="O51" s="412"/>
    </row>
    <row r="52" spans="2:15" ht="14.25" customHeight="1">
      <c r="B52" s="427" t="s">
        <v>1997</v>
      </c>
      <c r="C52" s="403" t="s">
        <v>1788</v>
      </c>
      <c r="D52" s="399">
        <v>272</v>
      </c>
      <c r="E52" s="416" t="s">
        <v>1996</v>
      </c>
      <c r="F52" s="401" t="s">
        <v>1993</v>
      </c>
      <c r="G52" s="428">
        <v>204</v>
      </c>
      <c r="H52" s="372"/>
      <c r="I52" s="372"/>
      <c r="J52" s="407"/>
      <c r="K52" s="408"/>
      <c r="L52" s="409"/>
      <c r="M52" s="410"/>
      <c r="N52" s="411"/>
      <c r="O52" s="412"/>
    </row>
    <row r="53" spans="2:15" ht="15.75" thickBot="1">
      <c r="B53" s="429" t="s">
        <v>1787</v>
      </c>
      <c r="C53" s="430" t="s">
        <v>1995</v>
      </c>
      <c r="D53" s="431">
        <v>312</v>
      </c>
      <c r="E53" s="432" t="s">
        <v>1994</v>
      </c>
      <c r="F53" s="433" t="s">
        <v>1993</v>
      </c>
      <c r="G53" s="434">
        <v>234</v>
      </c>
      <c r="H53" s="372"/>
      <c r="I53" s="372"/>
      <c r="J53" s="407"/>
      <c r="K53" s="408"/>
      <c r="L53" s="409"/>
      <c r="M53" s="410"/>
      <c r="N53" s="411"/>
      <c r="O53" s="412"/>
    </row>
    <row r="54" spans="2:15" ht="15.75" thickBot="1">
      <c r="B54" s="417"/>
      <c r="C54" s="418"/>
      <c r="D54" s="409"/>
      <c r="E54" s="410"/>
      <c r="F54" s="435" t="s">
        <v>1992</v>
      </c>
      <c r="G54" s="436">
        <f>SUM(G10:G53)</f>
        <v>10092</v>
      </c>
      <c r="H54" s="372"/>
      <c r="I54" s="372"/>
      <c r="J54" s="407"/>
      <c r="K54" s="408"/>
      <c r="L54" s="409"/>
      <c r="M54" s="410"/>
      <c r="N54" s="411"/>
      <c r="O54" s="412"/>
    </row>
    <row r="55" spans="2:15">
      <c r="B55" s="417"/>
      <c r="C55" s="418"/>
      <c r="D55" s="409"/>
      <c r="E55" s="410"/>
      <c r="F55" s="411"/>
      <c r="G55" s="419"/>
      <c r="H55" s="372"/>
      <c r="I55" s="372"/>
      <c r="J55" s="407"/>
      <c r="K55" s="408"/>
      <c r="L55" s="409"/>
      <c r="M55" s="410"/>
      <c r="N55" s="411"/>
      <c r="O55" s="412"/>
    </row>
    <row r="56" spans="2:15">
      <c r="B56" s="417"/>
      <c r="C56" s="418"/>
      <c r="D56" s="409"/>
      <c r="E56" s="410"/>
      <c r="F56" s="411"/>
      <c r="G56" s="419"/>
      <c r="H56" s="372"/>
      <c r="I56" s="372"/>
      <c r="J56" s="407"/>
      <c r="K56" s="408"/>
      <c r="L56" s="409"/>
      <c r="M56" s="410"/>
      <c r="N56" s="411"/>
      <c r="O56" s="412"/>
    </row>
    <row r="57" spans="2:15" ht="51" customHeight="1">
      <c r="B57" s="417"/>
      <c r="C57" s="418"/>
      <c r="D57" s="958" t="s">
        <v>2076</v>
      </c>
      <c r="E57" s="958"/>
      <c r="F57" s="411"/>
      <c r="G57" s="419"/>
      <c r="H57" s="372"/>
      <c r="I57" s="372"/>
      <c r="J57" s="407"/>
      <c r="K57" s="408"/>
      <c r="L57" s="409"/>
      <c r="M57" s="410"/>
      <c r="N57" s="411"/>
      <c r="O57" s="412"/>
    </row>
    <row r="58" spans="2:15">
      <c r="B58" s="417"/>
      <c r="C58" s="418"/>
      <c r="D58" s="409"/>
      <c r="E58" s="410"/>
      <c r="F58" s="411"/>
      <c r="G58" s="419"/>
      <c r="H58" s="372"/>
      <c r="I58" s="372"/>
      <c r="J58" s="407"/>
      <c r="K58" s="408"/>
      <c r="L58" s="409"/>
      <c r="M58" s="410"/>
      <c r="N58" s="411"/>
      <c r="O58" s="412"/>
    </row>
    <row r="59" spans="2:15">
      <c r="B59" s="417"/>
      <c r="C59" s="418"/>
      <c r="D59" s="409"/>
      <c r="E59" s="410"/>
      <c r="F59" s="411"/>
      <c r="G59" s="419"/>
      <c r="H59" s="372"/>
      <c r="I59" s="372"/>
      <c r="J59" s="407"/>
      <c r="K59" s="408"/>
      <c r="L59" s="409"/>
      <c r="M59" s="410"/>
      <c r="N59" s="411"/>
      <c r="O59" s="412"/>
    </row>
    <row r="60" spans="2:15">
      <c r="B60" s="163"/>
      <c r="C60" s="84"/>
      <c r="D60" s="85"/>
      <c r="E60" s="161"/>
      <c r="F60" s="86"/>
      <c r="G60" s="87"/>
      <c r="J60" s="162"/>
      <c r="K60" s="99"/>
      <c r="L60" s="85"/>
      <c r="M60" s="161"/>
      <c r="N60" s="86"/>
      <c r="O60" s="160"/>
    </row>
    <row r="61" spans="2:15">
      <c r="B61" s="163"/>
      <c r="C61" s="84"/>
      <c r="D61" s="85"/>
      <c r="E61" s="161"/>
      <c r="F61" s="86"/>
      <c r="G61" s="87"/>
      <c r="J61" s="162"/>
      <c r="K61" s="99"/>
      <c r="L61" s="85"/>
      <c r="M61" s="161"/>
      <c r="N61" s="86"/>
      <c r="O61" s="160"/>
    </row>
    <row r="62" spans="2:15">
      <c r="B62" s="163"/>
      <c r="C62" s="84"/>
      <c r="D62" s="85"/>
      <c r="E62" s="161"/>
      <c r="F62" s="86"/>
      <c r="G62" s="87"/>
      <c r="J62" s="162"/>
      <c r="K62" s="99"/>
      <c r="L62" s="85"/>
      <c r="M62" s="161"/>
      <c r="N62" s="86"/>
      <c r="O62" s="160"/>
    </row>
    <row r="63" spans="2:15">
      <c r="B63" s="163"/>
      <c r="C63" s="84"/>
      <c r="D63" s="85"/>
      <c r="E63" s="161"/>
      <c r="F63" s="86"/>
      <c r="G63" s="87"/>
      <c r="J63" s="162"/>
      <c r="K63" s="99"/>
      <c r="L63" s="85"/>
      <c r="M63" s="161"/>
      <c r="N63" s="86"/>
      <c r="O63" s="160"/>
    </row>
    <row r="64" spans="2:15">
      <c r="B64" s="163"/>
      <c r="C64" s="88"/>
      <c r="D64" s="85"/>
      <c r="E64" s="161"/>
      <c r="F64" s="86"/>
      <c r="G64" s="87"/>
      <c r="J64" s="162"/>
      <c r="K64" s="102"/>
      <c r="L64" s="85"/>
      <c r="M64" s="161"/>
      <c r="N64" s="86"/>
      <c r="O64" s="160"/>
    </row>
    <row r="65" spans="2:15">
      <c r="B65" s="163"/>
      <c r="C65" s="84"/>
      <c r="D65" s="85"/>
      <c r="E65" s="161"/>
      <c r="F65" s="86"/>
      <c r="G65" s="87"/>
      <c r="J65" s="162"/>
      <c r="K65" s="99"/>
      <c r="L65" s="85"/>
      <c r="M65" s="161"/>
      <c r="N65" s="86"/>
      <c r="O65" s="160"/>
    </row>
    <row r="66" spans="2:15">
      <c r="B66" s="163"/>
      <c r="C66" s="84"/>
      <c r="D66" s="85"/>
      <c r="E66" s="161"/>
      <c r="F66" s="86"/>
      <c r="G66" s="87"/>
      <c r="J66" s="162"/>
      <c r="K66" s="99"/>
      <c r="L66" s="85"/>
      <c r="M66" s="161"/>
      <c r="N66" s="86"/>
      <c r="O66" s="160"/>
    </row>
    <row r="67" spans="2:15">
      <c r="B67" s="163"/>
      <c r="C67" s="84"/>
      <c r="D67" s="85"/>
      <c r="E67" s="161"/>
      <c r="F67" s="86"/>
      <c r="G67" s="87"/>
      <c r="J67" s="162"/>
      <c r="K67" s="99"/>
      <c r="L67" s="85"/>
      <c r="M67" s="161"/>
      <c r="N67" s="86"/>
      <c r="O67" s="160"/>
    </row>
    <row r="68" spans="2:15">
      <c r="B68" s="163"/>
      <c r="C68" s="84"/>
      <c r="D68" s="85"/>
      <c r="E68" s="161"/>
      <c r="F68" s="86"/>
      <c r="G68" s="87"/>
      <c r="J68" s="162"/>
      <c r="K68" s="99"/>
      <c r="L68" s="85"/>
      <c r="M68" s="161"/>
      <c r="N68" s="86"/>
      <c r="O68" s="160"/>
    </row>
    <row r="69" spans="2:15">
      <c r="B69" s="163"/>
      <c r="C69" s="84"/>
      <c r="D69" s="85"/>
      <c r="E69" s="161"/>
      <c r="F69" s="86"/>
      <c r="G69" s="87"/>
      <c r="J69" s="162"/>
      <c r="K69" s="99"/>
      <c r="L69" s="85"/>
      <c r="M69" s="161"/>
      <c r="N69" s="86"/>
      <c r="O69" s="160"/>
    </row>
    <row r="70" spans="2:15">
      <c r="B70" s="163"/>
      <c r="C70" s="84"/>
      <c r="D70" s="85"/>
      <c r="E70" s="161"/>
      <c r="F70" s="86"/>
      <c r="G70" s="87"/>
      <c r="J70" s="162"/>
      <c r="K70" s="99"/>
      <c r="L70" s="85"/>
      <c r="M70" s="161"/>
      <c r="N70" s="86"/>
      <c r="O70" s="160"/>
    </row>
    <row r="71" spans="2:15">
      <c r="B71" s="163"/>
      <c r="C71" s="84"/>
      <c r="D71" s="85"/>
      <c r="E71" s="161"/>
      <c r="F71" s="86"/>
      <c r="G71" s="87"/>
      <c r="J71" s="162"/>
      <c r="K71" s="99"/>
      <c r="L71" s="85"/>
      <c r="M71" s="161"/>
      <c r="N71" s="86"/>
      <c r="O71" s="160"/>
    </row>
    <row r="72" spans="2:15">
      <c r="B72" s="163"/>
      <c r="C72" s="84"/>
      <c r="D72" s="85"/>
      <c r="E72" s="161"/>
      <c r="F72" s="86"/>
      <c r="G72" s="87"/>
      <c r="J72" s="162"/>
      <c r="K72" s="99"/>
      <c r="L72" s="85"/>
      <c r="M72" s="161"/>
      <c r="N72" s="86"/>
      <c r="O72" s="160"/>
    </row>
    <row r="73" spans="2:15">
      <c r="B73" s="163"/>
      <c r="C73" s="84"/>
      <c r="D73" s="85"/>
      <c r="E73" s="161"/>
      <c r="F73" s="86"/>
      <c r="G73" s="87"/>
      <c r="J73" s="162"/>
      <c r="K73" s="99"/>
      <c r="L73" s="85"/>
      <c r="M73" s="161"/>
      <c r="N73" s="86"/>
      <c r="O73" s="160"/>
    </row>
    <row r="74" spans="2:15">
      <c r="B74" s="163"/>
      <c r="C74" s="84"/>
      <c r="D74" s="85"/>
      <c r="E74" s="161"/>
      <c r="F74" s="86"/>
      <c r="G74" s="87"/>
      <c r="J74" s="162"/>
      <c r="K74" s="99"/>
      <c r="L74" s="85"/>
      <c r="M74" s="161"/>
      <c r="N74" s="86"/>
      <c r="O74" s="160"/>
    </row>
    <row r="75" spans="2:15">
      <c r="B75" s="163"/>
      <c r="C75" s="84"/>
      <c r="D75" s="85"/>
      <c r="E75" s="161"/>
      <c r="F75" s="86"/>
      <c r="G75" s="87"/>
      <c r="J75" s="162"/>
      <c r="K75" s="99"/>
      <c r="L75" s="85"/>
      <c r="M75" s="161"/>
      <c r="N75" s="86"/>
      <c r="O75" s="160"/>
    </row>
    <row r="76" spans="2:15">
      <c r="B76" s="163"/>
      <c r="C76" s="84"/>
      <c r="D76" s="85"/>
      <c r="E76" s="161"/>
      <c r="F76" s="86"/>
      <c r="G76" s="87"/>
      <c r="J76" s="162"/>
      <c r="K76" s="99"/>
      <c r="L76" s="85"/>
      <c r="M76" s="161"/>
      <c r="N76" s="86"/>
      <c r="O76" s="160"/>
    </row>
    <row r="77" spans="2:15">
      <c r="B77" s="163"/>
      <c r="C77" s="84"/>
      <c r="D77" s="85"/>
      <c r="E77" s="161"/>
      <c r="F77" s="86"/>
      <c r="G77" s="87"/>
      <c r="J77" s="162"/>
      <c r="K77" s="99"/>
      <c r="L77" s="85"/>
      <c r="M77" s="161"/>
      <c r="N77" s="86"/>
      <c r="O77" s="160"/>
    </row>
    <row r="78" spans="2:15">
      <c r="B78" s="163"/>
      <c r="C78" s="88"/>
      <c r="D78" s="85"/>
      <c r="E78" s="161"/>
      <c r="F78" s="86"/>
      <c r="G78" s="87"/>
      <c r="J78" s="162"/>
      <c r="K78" s="102"/>
      <c r="L78" s="85"/>
      <c r="M78" s="161"/>
      <c r="N78" s="86"/>
      <c r="O78" s="160"/>
    </row>
    <row r="79" spans="2:15">
      <c r="B79" s="163"/>
      <c r="C79" s="84"/>
      <c r="D79" s="85"/>
      <c r="E79" s="161"/>
      <c r="F79" s="86"/>
      <c r="G79" s="87"/>
      <c r="J79" s="162"/>
      <c r="K79" s="99"/>
      <c r="L79" s="85"/>
      <c r="M79" s="161"/>
      <c r="N79" s="86"/>
      <c r="O79" s="160"/>
    </row>
    <row r="80" spans="2:15">
      <c r="B80" s="163"/>
      <c r="C80" s="84"/>
      <c r="D80" s="85"/>
      <c r="E80" s="161"/>
      <c r="F80" s="86"/>
      <c r="G80" s="87"/>
      <c r="J80" s="162"/>
      <c r="K80" s="99"/>
      <c r="L80" s="85"/>
      <c r="M80" s="161"/>
      <c r="N80" s="86"/>
      <c r="O80" s="160"/>
    </row>
    <row r="81" spans="2:15">
      <c r="B81" s="163"/>
      <c r="C81" s="84"/>
      <c r="D81" s="85"/>
      <c r="E81" s="161"/>
      <c r="F81" s="86"/>
      <c r="G81" s="87"/>
      <c r="J81" s="162"/>
      <c r="K81" s="99"/>
      <c r="L81" s="85"/>
      <c r="M81" s="161"/>
      <c r="N81" s="86"/>
      <c r="O81" s="160"/>
    </row>
    <row r="82" spans="2:15">
      <c r="B82" s="163"/>
      <c r="C82" s="84"/>
      <c r="D82" s="85"/>
      <c r="E82" s="161"/>
      <c r="F82" s="86"/>
      <c r="G82" s="87"/>
      <c r="J82" s="162"/>
      <c r="K82" s="99"/>
      <c r="L82" s="85"/>
      <c r="M82" s="161"/>
      <c r="N82" s="86"/>
      <c r="O82" s="160"/>
    </row>
    <row r="83" spans="2:15">
      <c r="B83" s="163"/>
      <c r="C83" s="84"/>
      <c r="D83" s="85"/>
      <c r="E83" s="161"/>
      <c r="F83" s="86"/>
      <c r="G83" s="87"/>
      <c r="J83" s="162"/>
      <c r="K83" s="99"/>
      <c r="L83" s="85"/>
      <c r="M83" s="161"/>
      <c r="N83" s="86"/>
      <c r="O83" s="160"/>
    </row>
    <row r="84" spans="2:15">
      <c r="B84" s="163"/>
      <c r="C84" s="84"/>
      <c r="D84" s="85"/>
      <c r="E84" s="161"/>
      <c r="F84" s="86"/>
      <c r="G84" s="87"/>
      <c r="J84" s="162"/>
      <c r="K84" s="99"/>
      <c r="L84" s="85"/>
      <c r="M84" s="161"/>
      <c r="N84" s="86"/>
      <c r="O84" s="160"/>
    </row>
    <row r="85" spans="2:15">
      <c r="B85" s="163"/>
      <c r="C85" s="84"/>
      <c r="D85" s="85"/>
      <c r="E85" s="161"/>
      <c r="F85" s="86"/>
      <c r="G85" s="87"/>
      <c r="J85" s="162"/>
      <c r="K85" s="99"/>
      <c r="L85" s="85"/>
      <c r="M85" s="161"/>
      <c r="N85" s="86"/>
      <c r="O85" s="160"/>
    </row>
    <row r="86" spans="2:15">
      <c r="B86" s="163"/>
      <c r="C86" s="84"/>
      <c r="D86" s="85"/>
      <c r="E86" s="161"/>
      <c r="F86" s="86"/>
      <c r="G86" s="87"/>
      <c r="J86" s="162"/>
      <c r="K86" s="99"/>
      <c r="L86" s="85"/>
      <c r="M86" s="161"/>
      <c r="N86" s="86"/>
      <c r="O86" s="160"/>
    </row>
    <row r="87" spans="2:15">
      <c r="B87" s="163"/>
      <c r="C87" s="84"/>
      <c r="D87" s="85"/>
      <c r="E87" s="161"/>
      <c r="F87" s="86"/>
      <c r="G87" s="87"/>
      <c r="J87" s="162"/>
      <c r="K87" s="99"/>
      <c r="L87" s="85"/>
      <c r="M87" s="161"/>
      <c r="N87" s="86"/>
      <c r="O87" s="160"/>
    </row>
    <row r="88" spans="2:15">
      <c r="B88" s="163"/>
      <c r="C88" s="84"/>
      <c r="D88" s="85"/>
      <c r="E88" s="161"/>
      <c r="F88" s="86"/>
      <c r="G88" s="87"/>
      <c r="J88" s="162"/>
      <c r="K88" s="99"/>
      <c r="L88" s="85"/>
      <c r="M88" s="161"/>
      <c r="N88" s="86"/>
      <c r="O88" s="160"/>
    </row>
    <row r="89" spans="2:15">
      <c r="B89" s="163"/>
      <c r="C89" s="84"/>
      <c r="D89" s="85"/>
      <c r="E89" s="161"/>
      <c r="F89" s="86"/>
      <c r="G89" s="87"/>
      <c r="J89" s="162"/>
      <c r="K89" s="99"/>
      <c r="L89" s="85"/>
      <c r="M89" s="161"/>
      <c r="N89" s="86"/>
      <c r="O89" s="160"/>
    </row>
    <row r="90" spans="2:15">
      <c r="B90" s="163"/>
      <c r="C90" s="84"/>
      <c r="D90" s="85"/>
      <c r="E90" s="161"/>
      <c r="F90" s="86"/>
      <c r="G90" s="87"/>
      <c r="J90" s="162"/>
      <c r="K90" s="99"/>
      <c r="L90" s="85"/>
      <c r="M90" s="161"/>
      <c r="N90" s="86"/>
      <c r="O90" s="160"/>
    </row>
    <row r="91" spans="2:15">
      <c r="B91" s="163"/>
      <c r="C91" s="84"/>
      <c r="D91" s="85"/>
      <c r="E91" s="161"/>
      <c r="F91" s="86"/>
      <c r="G91" s="87"/>
      <c r="J91" s="162"/>
      <c r="K91" s="99"/>
      <c r="L91" s="85"/>
      <c r="M91" s="161"/>
      <c r="N91" s="86"/>
      <c r="O91" s="160"/>
    </row>
    <row r="92" spans="2:15">
      <c r="B92" s="163"/>
      <c r="C92" s="84"/>
      <c r="D92" s="85"/>
      <c r="E92" s="161"/>
      <c r="F92" s="86"/>
      <c r="G92" s="87"/>
      <c r="J92" s="162"/>
      <c r="K92" s="99"/>
      <c r="L92" s="85"/>
      <c r="M92" s="161"/>
      <c r="N92" s="86"/>
      <c r="O92" s="160"/>
    </row>
    <row r="93" spans="2:15">
      <c r="B93" s="163"/>
      <c r="C93" s="84"/>
      <c r="D93" s="85"/>
      <c r="E93" s="161"/>
      <c r="F93" s="86"/>
      <c r="G93" s="87"/>
      <c r="J93" s="162"/>
      <c r="K93" s="99"/>
      <c r="L93" s="85"/>
      <c r="M93" s="161"/>
      <c r="N93" s="86"/>
      <c r="O93" s="160"/>
    </row>
    <row r="94" spans="2:15">
      <c r="B94" s="163"/>
      <c r="C94" s="84"/>
      <c r="D94" s="85"/>
      <c r="E94" s="161"/>
      <c r="F94" s="86"/>
      <c r="G94" s="87"/>
      <c r="J94" s="162"/>
      <c r="K94" s="99"/>
      <c r="L94" s="85"/>
      <c r="M94" s="161"/>
      <c r="N94" s="86"/>
      <c r="O94" s="160"/>
    </row>
    <row r="95" spans="2:15">
      <c r="B95" s="72"/>
      <c r="G95" s="16"/>
      <c r="J95" s="19"/>
      <c r="O95"/>
    </row>
    <row r="96" spans="2:15">
      <c r="B96" s="72"/>
      <c r="G96" s="16"/>
      <c r="J96" s="19"/>
      <c r="O96"/>
    </row>
  </sheetData>
  <mergeCells count="20">
    <mergeCell ref="K34:N34"/>
    <mergeCell ref="B2:G2"/>
    <mergeCell ref="J2:O2"/>
    <mergeCell ref="B6:G6"/>
    <mergeCell ref="J6:O6"/>
    <mergeCell ref="C3:G3"/>
    <mergeCell ref="K3:O3"/>
    <mergeCell ref="C7:G7"/>
    <mergeCell ref="K7:O7"/>
    <mergeCell ref="J8:K8"/>
    <mergeCell ref="M8:M9"/>
    <mergeCell ref="O8:O9"/>
    <mergeCell ref="G8:G9"/>
    <mergeCell ref="B8:C8"/>
    <mergeCell ref="E8:E9"/>
    <mergeCell ref="M38:N38"/>
    <mergeCell ref="D57:E57"/>
    <mergeCell ref="M40:N43"/>
    <mergeCell ref="K35:N35"/>
    <mergeCell ref="K36:N36"/>
  </mergeCells>
  <printOptions horizontalCentered="1"/>
  <pageMargins left="0.31496062992125984" right="0.31496062992125984" top="0.78740157480314965" bottom="0.78740157480314965" header="0.31496062992125984" footer="0.31496062992125984"/>
  <pageSetup paperSize="9" orientation="portrait" r:id="rId1"/>
  <rowBreaks count="1" manualBreakCount="1">
    <brk id="57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>
    <tabColor rgb="FF00B050"/>
  </sheetPr>
  <dimension ref="B1:T1487"/>
  <sheetViews>
    <sheetView topLeftCell="I1" zoomScale="115" zoomScaleNormal="115" workbookViewId="0">
      <selection activeCell="N2" sqref="N2:R47"/>
    </sheetView>
  </sheetViews>
  <sheetFormatPr defaultColWidth="8.85546875" defaultRowHeight="15"/>
  <cols>
    <col min="2" max="2" width="16.5703125" style="92" customWidth="1"/>
    <col min="3" max="3" width="16.140625" style="90" customWidth="1"/>
    <col min="4" max="4" width="14.5703125" style="91" customWidth="1"/>
    <col min="5" max="5" width="12.140625" customWidth="1"/>
    <col min="6" max="6" width="25.42578125" style="28" customWidth="1"/>
    <col min="8" max="8" width="16.85546875" style="27" customWidth="1"/>
    <col min="9" max="9" width="16.140625" style="94" customWidth="1"/>
    <col min="10" max="10" width="15" style="97" customWidth="1"/>
    <col min="11" max="11" width="17" style="73" customWidth="1"/>
    <col min="12" max="12" width="21" style="96" customWidth="1"/>
    <col min="14" max="14" width="23.5703125" style="95" customWidth="1"/>
    <col min="15" max="15" width="17.140625" style="94" customWidth="1"/>
    <col min="16" max="16" width="13.42578125" style="93" customWidth="1"/>
    <col min="17" max="17" width="15.85546875" style="19" customWidth="1"/>
    <col min="18" max="18" width="18.5703125" style="28" customWidth="1"/>
  </cols>
  <sheetData>
    <row r="1" spans="2:18" ht="15.75" thickBot="1"/>
    <row r="2" spans="2:18" ht="60" customHeight="1" thickBot="1">
      <c r="B2" s="1002" t="s">
        <v>2088</v>
      </c>
      <c r="C2" s="1003"/>
      <c r="D2" s="1003"/>
      <c r="E2" s="1003"/>
      <c r="F2" s="1004"/>
      <c r="H2" s="951" t="s">
        <v>2088</v>
      </c>
      <c r="I2" s="952"/>
      <c r="J2" s="952"/>
      <c r="K2" s="952"/>
      <c r="L2" s="953"/>
      <c r="N2" s="951" t="s">
        <v>2088</v>
      </c>
      <c r="O2" s="952"/>
      <c r="P2" s="952"/>
      <c r="Q2" s="952"/>
      <c r="R2" s="953"/>
    </row>
    <row r="3" spans="2:18" ht="39" customHeight="1">
      <c r="B3" s="489" t="s">
        <v>1650</v>
      </c>
      <c r="C3" s="999" t="s">
        <v>2081</v>
      </c>
      <c r="D3" s="1000"/>
      <c r="E3" s="1000"/>
      <c r="F3" s="1001"/>
      <c r="H3" s="489" t="s">
        <v>1650</v>
      </c>
      <c r="I3" s="999" t="s">
        <v>2096</v>
      </c>
      <c r="J3" s="1000"/>
      <c r="K3" s="1000"/>
      <c r="L3" s="1001"/>
      <c r="N3" s="489" t="s">
        <v>1650</v>
      </c>
      <c r="O3" s="999" t="s">
        <v>2096</v>
      </c>
      <c r="P3" s="1000"/>
      <c r="Q3" s="1000"/>
      <c r="R3" s="1001"/>
    </row>
    <row r="4" spans="2:18">
      <c r="B4" s="490" t="s">
        <v>1651</v>
      </c>
      <c r="C4" s="996" t="s">
        <v>2080</v>
      </c>
      <c r="D4" s="997"/>
      <c r="E4" s="997"/>
      <c r="F4" s="998"/>
      <c r="H4" s="490" t="s">
        <v>1651</v>
      </c>
      <c r="I4" s="996" t="s">
        <v>2080</v>
      </c>
      <c r="J4" s="997"/>
      <c r="K4" s="997"/>
      <c r="L4" s="998"/>
      <c r="N4" s="490" t="s">
        <v>1651</v>
      </c>
      <c r="O4" s="996" t="s">
        <v>2080</v>
      </c>
      <c r="P4" s="997"/>
      <c r="Q4" s="997"/>
      <c r="R4" s="998"/>
    </row>
    <row r="5" spans="2:18" ht="15.75" thickBot="1">
      <c r="B5" s="491" t="s">
        <v>2065</v>
      </c>
      <c r="C5" s="993" t="s">
        <v>1898</v>
      </c>
      <c r="D5" s="994"/>
      <c r="E5" s="994"/>
      <c r="F5" s="995"/>
      <c r="H5" s="491" t="s">
        <v>2067</v>
      </c>
      <c r="I5" s="993" t="s">
        <v>1898</v>
      </c>
      <c r="J5" s="994"/>
      <c r="K5" s="994"/>
      <c r="L5" s="995"/>
      <c r="N5" s="491" t="s">
        <v>2067</v>
      </c>
      <c r="O5" s="993" t="s">
        <v>1898</v>
      </c>
      <c r="P5" s="994"/>
      <c r="Q5" s="994"/>
      <c r="R5" s="995"/>
    </row>
    <row r="6" spans="2:18" ht="15.75" thickBot="1">
      <c r="B6" s="164" t="s">
        <v>2071</v>
      </c>
      <c r="C6" s="948" t="s">
        <v>1896</v>
      </c>
      <c r="D6" s="949"/>
      <c r="E6" s="949"/>
      <c r="F6" s="950"/>
      <c r="H6" s="164" t="s">
        <v>2072</v>
      </c>
      <c r="I6" s="948" t="s">
        <v>1895</v>
      </c>
      <c r="J6" s="949"/>
      <c r="K6" s="949"/>
      <c r="L6" s="950"/>
      <c r="N6" s="164" t="s">
        <v>2071</v>
      </c>
      <c r="O6" s="948" t="s">
        <v>1894</v>
      </c>
      <c r="P6" s="949"/>
      <c r="Q6" s="949"/>
      <c r="R6" s="950"/>
    </row>
    <row r="7" spans="2:18">
      <c r="B7" s="944" t="s">
        <v>1777</v>
      </c>
      <c r="C7" s="945"/>
      <c r="D7" s="165" t="s">
        <v>1891</v>
      </c>
      <c r="E7" s="1010" t="s">
        <v>1890</v>
      </c>
      <c r="F7" s="946" t="s">
        <v>1779</v>
      </c>
      <c r="H7" s="944" t="s">
        <v>1777</v>
      </c>
      <c r="I7" s="945"/>
      <c r="J7" s="165" t="s">
        <v>1891</v>
      </c>
      <c r="K7" s="1010" t="s">
        <v>1893</v>
      </c>
      <c r="L7" s="1008" t="s">
        <v>1892</v>
      </c>
      <c r="N7" s="944" t="s">
        <v>1777</v>
      </c>
      <c r="O7" s="945"/>
      <c r="P7" s="169" t="s">
        <v>1891</v>
      </c>
      <c r="Q7" s="1010" t="s">
        <v>1890</v>
      </c>
      <c r="R7" s="1008" t="s">
        <v>1779</v>
      </c>
    </row>
    <row r="8" spans="2:18">
      <c r="B8" s="368" t="s">
        <v>1780</v>
      </c>
      <c r="C8" s="74" t="s">
        <v>1781</v>
      </c>
      <c r="D8" s="75" t="s">
        <v>1889</v>
      </c>
      <c r="E8" s="1011"/>
      <c r="F8" s="947"/>
      <c r="H8" s="457" t="s">
        <v>1780</v>
      </c>
      <c r="I8" s="74" t="s">
        <v>1781</v>
      </c>
      <c r="J8" s="75" t="s">
        <v>1889</v>
      </c>
      <c r="K8" s="1011"/>
      <c r="L8" s="1009"/>
      <c r="N8" s="368" t="s">
        <v>1780</v>
      </c>
      <c r="O8" s="74" t="s">
        <v>1781</v>
      </c>
      <c r="P8" s="75" t="s">
        <v>1889</v>
      </c>
      <c r="Q8" s="1011"/>
      <c r="R8" s="1009"/>
    </row>
    <row r="9" spans="2:18">
      <c r="B9" s="451">
        <v>0</v>
      </c>
      <c r="C9" s="76">
        <v>10</v>
      </c>
      <c r="D9" s="77">
        <v>200</v>
      </c>
      <c r="E9" s="78" t="s">
        <v>1783</v>
      </c>
      <c r="F9" s="452"/>
      <c r="H9" s="458">
        <v>10</v>
      </c>
      <c r="I9" s="103">
        <v>25</v>
      </c>
      <c r="J9" s="77">
        <v>300</v>
      </c>
      <c r="K9" s="78" t="s">
        <v>1786</v>
      </c>
      <c r="L9" s="459"/>
      <c r="N9" s="492" t="s">
        <v>1888</v>
      </c>
      <c r="O9" s="103" t="s">
        <v>1886</v>
      </c>
      <c r="P9" s="77">
        <v>116</v>
      </c>
      <c r="Q9" s="78" t="s">
        <v>1868</v>
      </c>
      <c r="R9" s="452"/>
    </row>
    <row r="10" spans="2:18">
      <c r="B10" s="451">
        <v>0</v>
      </c>
      <c r="C10" s="79">
        <v>10</v>
      </c>
      <c r="D10" s="77">
        <v>200</v>
      </c>
      <c r="E10" s="78" t="s">
        <v>1785</v>
      </c>
      <c r="F10" s="452"/>
      <c r="H10" s="458">
        <v>25</v>
      </c>
      <c r="I10" s="101">
        <v>29</v>
      </c>
      <c r="J10" s="77">
        <v>80</v>
      </c>
      <c r="K10" s="78" t="s">
        <v>1785</v>
      </c>
      <c r="L10" s="459"/>
      <c r="N10" s="492" t="s">
        <v>1885</v>
      </c>
      <c r="O10" s="101" t="s">
        <v>1884</v>
      </c>
      <c r="P10" s="77">
        <v>156</v>
      </c>
      <c r="Q10" s="78" t="s">
        <v>1868</v>
      </c>
      <c r="R10" s="452"/>
    </row>
    <row r="11" spans="2:18">
      <c r="B11" s="451">
        <v>25</v>
      </c>
      <c r="C11" s="79">
        <v>36</v>
      </c>
      <c r="D11" s="77">
        <v>220</v>
      </c>
      <c r="E11" s="78" t="s">
        <v>1783</v>
      </c>
      <c r="F11" s="452"/>
      <c r="H11" s="458">
        <v>36</v>
      </c>
      <c r="I11" s="101">
        <v>41</v>
      </c>
      <c r="J11" s="77">
        <v>100</v>
      </c>
      <c r="K11" s="78" t="s">
        <v>1783</v>
      </c>
      <c r="L11" s="459"/>
      <c r="N11" s="492" t="s">
        <v>1883</v>
      </c>
      <c r="O11" s="101" t="s">
        <v>1881</v>
      </c>
      <c r="P11" s="77">
        <v>256</v>
      </c>
      <c r="Q11" s="78" t="s">
        <v>1868</v>
      </c>
      <c r="R11" s="452"/>
    </row>
    <row r="12" spans="2:18">
      <c r="B12" s="451">
        <v>29</v>
      </c>
      <c r="C12" s="79">
        <v>41</v>
      </c>
      <c r="D12" s="77">
        <v>240</v>
      </c>
      <c r="E12" s="78" t="s">
        <v>1785</v>
      </c>
      <c r="F12" s="452"/>
      <c r="H12" s="458">
        <v>41</v>
      </c>
      <c r="I12" s="101" t="s">
        <v>1887</v>
      </c>
      <c r="J12" s="77">
        <v>152</v>
      </c>
      <c r="K12" s="78" t="s">
        <v>1786</v>
      </c>
      <c r="L12" s="459"/>
      <c r="N12" s="492" t="s">
        <v>1877</v>
      </c>
      <c r="O12" s="101" t="s">
        <v>1875</v>
      </c>
      <c r="P12" s="77">
        <v>576</v>
      </c>
      <c r="Q12" s="78" t="s">
        <v>1868</v>
      </c>
      <c r="R12" s="452"/>
    </row>
    <row r="13" spans="2:18">
      <c r="B13" s="451">
        <v>62</v>
      </c>
      <c r="C13" s="79">
        <v>74</v>
      </c>
      <c r="D13" s="77">
        <v>240</v>
      </c>
      <c r="E13" s="78" t="s">
        <v>1783</v>
      </c>
      <c r="F13" s="452"/>
      <c r="H13" s="458" t="s">
        <v>1886</v>
      </c>
      <c r="I13" s="101">
        <v>62</v>
      </c>
      <c r="J13" s="77">
        <v>152</v>
      </c>
      <c r="K13" s="78" t="s">
        <v>1786</v>
      </c>
      <c r="L13" s="459"/>
      <c r="N13" s="492" t="s">
        <v>1870</v>
      </c>
      <c r="O13" s="101" t="s">
        <v>1866</v>
      </c>
      <c r="P13" s="77">
        <v>836</v>
      </c>
      <c r="Q13" s="78" t="s">
        <v>1868</v>
      </c>
      <c r="R13" s="452"/>
    </row>
    <row r="14" spans="2:18">
      <c r="B14" s="451">
        <v>68</v>
      </c>
      <c r="C14" s="79">
        <v>80</v>
      </c>
      <c r="D14" s="77">
        <v>240</v>
      </c>
      <c r="E14" s="78" t="s">
        <v>1785</v>
      </c>
      <c r="F14" s="452"/>
      <c r="H14" s="458">
        <v>62</v>
      </c>
      <c r="I14" s="101">
        <v>68</v>
      </c>
      <c r="J14" s="77">
        <v>120</v>
      </c>
      <c r="K14" s="78" t="s">
        <v>1785</v>
      </c>
      <c r="L14" s="459"/>
      <c r="N14" s="492" t="s">
        <v>1861</v>
      </c>
      <c r="O14" s="101" t="s">
        <v>1858</v>
      </c>
      <c r="P14" s="77">
        <v>1076</v>
      </c>
      <c r="Q14" s="78" t="s">
        <v>1868</v>
      </c>
      <c r="R14" s="452"/>
    </row>
    <row r="15" spans="2:18">
      <c r="B15" s="451">
        <v>103</v>
      </c>
      <c r="C15" s="79">
        <v>155</v>
      </c>
      <c r="D15" s="77">
        <v>1040</v>
      </c>
      <c r="E15" s="78" t="s">
        <v>1783</v>
      </c>
      <c r="F15" s="452"/>
      <c r="H15" s="458">
        <v>74</v>
      </c>
      <c r="I15" s="101">
        <v>80</v>
      </c>
      <c r="J15" s="77">
        <v>120</v>
      </c>
      <c r="K15" s="78" t="s">
        <v>1783</v>
      </c>
      <c r="L15" s="459"/>
      <c r="N15" s="492" t="s">
        <v>1852</v>
      </c>
      <c r="O15" s="101" t="s">
        <v>1849</v>
      </c>
      <c r="P15" s="77">
        <v>76</v>
      </c>
      <c r="Q15" s="78" t="s">
        <v>1868</v>
      </c>
      <c r="R15" s="452"/>
    </row>
    <row r="16" spans="2:18">
      <c r="B16" s="451">
        <v>108</v>
      </c>
      <c r="C16" s="79">
        <v>160</v>
      </c>
      <c r="D16" s="77">
        <v>1040</v>
      </c>
      <c r="E16" s="78" t="s">
        <v>1785</v>
      </c>
      <c r="F16" s="452"/>
      <c r="H16" s="458">
        <v>80</v>
      </c>
      <c r="I16" s="101" t="s">
        <v>1885</v>
      </c>
      <c r="J16" s="77">
        <v>152</v>
      </c>
      <c r="K16" s="78" t="s">
        <v>1786</v>
      </c>
      <c r="L16" s="459"/>
      <c r="N16" s="492" t="s">
        <v>1843</v>
      </c>
      <c r="O16" s="101" t="s">
        <v>1841</v>
      </c>
      <c r="P16" s="77">
        <v>156</v>
      </c>
      <c r="Q16" s="78" t="s">
        <v>1868</v>
      </c>
      <c r="R16" s="452"/>
    </row>
    <row r="17" spans="2:18">
      <c r="B17" s="451">
        <v>188</v>
      </c>
      <c r="C17" s="79">
        <v>299</v>
      </c>
      <c r="D17" s="77">
        <v>2220</v>
      </c>
      <c r="E17" s="78" t="s">
        <v>1783</v>
      </c>
      <c r="F17" s="452"/>
      <c r="H17" s="458" t="s">
        <v>1884</v>
      </c>
      <c r="I17" s="101">
        <v>103</v>
      </c>
      <c r="J17" s="77">
        <v>152</v>
      </c>
      <c r="K17" s="78" t="s">
        <v>1786</v>
      </c>
      <c r="L17" s="459"/>
      <c r="N17" s="492" t="s">
        <v>1833</v>
      </c>
      <c r="O17" s="101" t="s">
        <v>1830</v>
      </c>
      <c r="P17" s="77">
        <v>816</v>
      </c>
      <c r="Q17" s="78" t="s">
        <v>1868</v>
      </c>
      <c r="R17" s="452"/>
    </row>
    <row r="18" spans="2:18">
      <c r="B18" s="451">
        <v>198</v>
      </c>
      <c r="C18" s="79">
        <v>304</v>
      </c>
      <c r="D18" s="77">
        <v>2120</v>
      </c>
      <c r="E18" s="78" t="s">
        <v>1785</v>
      </c>
      <c r="F18" s="452"/>
      <c r="H18" s="458">
        <v>103</v>
      </c>
      <c r="I18" s="101">
        <v>108</v>
      </c>
      <c r="J18" s="77">
        <v>100</v>
      </c>
      <c r="K18" s="78" t="s">
        <v>1785</v>
      </c>
      <c r="L18" s="459"/>
      <c r="N18" s="492" t="s">
        <v>1823</v>
      </c>
      <c r="O18" s="101" t="s">
        <v>1821</v>
      </c>
      <c r="P18" s="77">
        <v>696</v>
      </c>
      <c r="Q18" s="78" t="s">
        <v>1868</v>
      </c>
      <c r="R18" s="452"/>
    </row>
    <row r="19" spans="2:18">
      <c r="B19" s="451">
        <v>348</v>
      </c>
      <c r="C19" s="79">
        <v>371</v>
      </c>
      <c r="D19" s="77">
        <v>460</v>
      </c>
      <c r="E19" s="78" t="s">
        <v>1783</v>
      </c>
      <c r="F19" s="452"/>
      <c r="H19" s="458">
        <v>155</v>
      </c>
      <c r="I19" s="101">
        <v>160</v>
      </c>
      <c r="J19" s="77">
        <v>100</v>
      </c>
      <c r="K19" s="78" t="s">
        <v>1783</v>
      </c>
      <c r="L19" s="459"/>
      <c r="N19" s="492" t="s">
        <v>1817</v>
      </c>
      <c r="O19" s="101" t="s">
        <v>1815</v>
      </c>
      <c r="P19" s="77">
        <v>376</v>
      </c>
      <c r="Q19" s="78" t="s">
        <v>1868</v>
      </c>
      <c r="R19" s="452"/>
    </row>
    <row r="20" spans="2:18">
      <c r="B20" s="451">
        <v>360</v>
      </c>
      <c r="C20" s="79">
        <v>380</v>
      </c>
      <c r="D20" s="77">
        <v>400</v>
      </c>
      <c r="E20" s="78" t="s">
        <v>1785</v>
      </c>
      <c r="F20" s="452"/>
      <c r="H20" s="458">
        <v>160</v>
      </c>
      <c r="I20" s="101" t="s">
        <v>1883</v>
      </c>
      <c r="J20" s="77">
        <v>152</v>
      </c>
      <c r="K20" s="78" t="s">
        <v>1786</v>
      </c>
      <c r="L20" s="459"/>
      <c r="N20" s="492" t="s">
        <v>1809</v>
      </c>
      <c r="O20" s="101" t="s">
        <v>1808</v>
      </c>
      <c r="P20" s="77">
        <v>396</v>
      </c>
      <c r="Q20" s="78" t="s">
        <v>1868</v>
      </c>
      <c r="R20" s="452"/>
    </row>
    <row r="21" spans="2:18">
      <c r="B21" s="451" t="s">
        <v>1882</v>
      </c>
      <c r="C21" s="76">
        <v>458</v>
      </c>
      <c r="D21" s="77">
        <v>420</v>
      </c>
      <c r="E21" s="78" t="s">
        <v>1783</v>
      </c>
      <c r="F21" s="452"/>
      <c r="H21" s="458" t="s">
        <v>1881</v>
      </c>
      <c r="I21" s="103">
        <v>188</v>
      </c>
      <c r="J21" s="77">
        <v>152</v>
      </c>
      <c r="K21" s="78" t="s">
        <v>1786</v>
      </c>
      <c r="L21" s="459"/>
      <c r="N21" s="492" t="s">
        <v>1804</v>
      </c>
      <c r="O21" s="103" t="s">
        <v>1803</v>
      </c>
      <c r="P21" s="77">
        <v>1256</v>
      </c>
      <c r="Q21" s="78" t="s">
        <v>1868</v>
      </c>
      <c r="R21" s="452"/>
    </row>
    <row r="22" spans="2:18">
      <c r="B22" s="451" t="s">
        <v>1880</v>
      </c>
      <c r="C22" s="79">
        <v>463</v>
      </c>
      <c r="D22" s="77">
        <v>360</v>
      </c>
      <c r="E22" s="78" t="s">
        <v>1785</v>
      </c>
      <c r="F22" s="452"/>
      <c r="H22" s="458">
        <v>183</v>
      </c>
      <c r="I22" s="101">
        <v>198</v>
      </c>
      <c r="J22" s="77">
        <v>200</v>
      </c>
      <c r="K22" s="78" t="s">
        <v>1785</v>
      </c>
      <c r="L22" s="459"/>
      <c r="N22" s="492" t="s">
        <v>1802</v>
      </c>
      <c r="O22" s="101" t="s">
        <v>1801</v>
      </c>
      <c r="P22" s="77">
        <v>1576</v>
      </c>
      <c r="Q22" s="78" t="s">
        <v>1868</v>
      </c>
      <c r="R22" s="452"/>
    </row>
    <row r="23" spans="2:18">
      <c r="B23" s="451" t="s">
        <v>1879</v>
      </c>
      <c r="C23" s="79">
        <v>560</v>
      </c>
      <c r="D23" s="77">
        <v>560</v>
      </c>
      <c r="E23" s="78" t="s">
        <v>1783</v>
      </c>
      <c r="F23" s="452"/>
      <c r="H23" s="458">
        <v>299</v>
      </c>
      <c r="I23" s="101">
        <v>304</v>
      </c>
      <c r="J23" s="77">
        <v>100</v>
      </c>
      <c r="K23" s="78" t="s">
        <v>1783</v>
      </c>
      <c r="L23" s="459"/>
      <c r="N23" s="492" t="s">
        <v>1800</v>
      </c>
      <c r="O23" s="101" t="s">
        <v>1799</v>
      </c>
      <c r="P23" s="77">
        <v>2736</v>
      </c>
      <c r="Q23" s="78" t="s">
        <v>1868</v>
      </c>
      <c r="R23" s="452"/>
    </row>
    <row r="24" spans="2:18">
      <c r="B24" s="451" t="s">
        <v>1878</v>
      </c>
      <c r="C24" s="79">
        <v>567</v>
      </c>
      <c r="D24" s="77">
        <v>480</v>
      </c>
      <c r="E24" s="78" t="s">
        <v>1785</v>
      </c>
      <c r="F24" s="452"/>
      <c r="H24" s="458">
        <v>304</v>
      </c>
      <c r="I24" s="101" t="s">
        <v>1877</v>
      </c>
      <c r="J24" s="77">
        <v>152</v>
      </c>
      <c r="K24" s="78" t="s">
        <v>1786</v>
      </c>
      <c r="L24" s="459"/>
      <c r="N24" s="492" t="s">
        <v>1798</v>
      </c>
      <c r="O24" s="101" t="s">
        <v>1797</v>
      </c>
      <c r="P24" s="77">
        <v>376</v>
      </c>
      <c r="Q24" s="78" t="s">
        <v>1868</v>
      </c>
      <c r="R24" s="452"/>
    </row>
    <row r="25" spans="2:18">
      <c r="B25" s="451" t="s">
        <v>1876</v>
      </c>
      <c r="C25" s="79">
        <v>630</v>
      </c>
      <c r="D25" s="77">
        <v>880</v>
      </c>
      <c r="E25" s="78" t="s">
        <v>1783</v>
      </c>
      <c r="F25" s="452"/>
      <c r="H25" s="458" t="s">
        <v>1875</v>
      </c>
      <c r="I25" s="101">
        <v>348</v>
      </c>
      <c r="J25" s="77">
        <v>152</v>
      </c>
      <c r="K25" s="78" t="s">
        <v>1786</v>
      </c>
      <c r="L25" s="459"/>
      <c r="N25" s="492" t="s">
        <v>1796</v>
      </c>
      <c r="O25" s="101" t="s">
        <v>1795</v>
      </c>
      <c r="P25" s="77">
        <v>716</v>
      </c>
      <c r="Q25" s="78" t="s">
        <v>1868</v>
      </c>
      <c r="R25" s="452"/>
    </row>
    <row r="26" spans="2:18">
      <c r="B26" s="451" t="s">
        <v>1874</v>
      </c>
      <c r="C26" s="79">
        <v>635</v>
      </c>
      <c r="D26" s="77">
        <v>880</v>
      </c>
      <c r="E26" s="78" t="s">
        <v>1785</v>
      </c>
      <c r="F26" s="452"/>
      <c r="H26" s="458">
        <v>348</v>
      </c>
      <c r="I26" s="101">
        <v>360</v>
      </c>
      <c r="J26" s="77">
        <v>240</v>
      </c>
      <c r="K26" s="78" t="s">
        <v>1785</v>
      </c>
      <c r="L26" s="459"/>
      <c r="N26" s="492" t="s">
        <v>1792</v>
      </c>
      <c r="O26" s="101" t="s">
        <v>1873</v>
      </c>
      <c r="P26" s="77">
        <v>1196</v>
      </c>
      <c r="Q26" s="78" t="s">
        <v>1868</v>
      </c>
      <c r="R26" s="452"/>
    </row>
    <row r="27" spans="2:18">
      <c r="B27" s="451" t="s">
        <v>1872</v>
      </c>
      <c r="C27" s="79">
        <v>760</v>
      </c>
      <c r="D27" s="77">
        <v>2040</v>
      </c>
      <c r="E27" s="78" t="s">
        <v>1783</v>
      </c>
      <c r="F27" s="452"/>
      <c r="H27" s="458">
        <v>371</v>
      </c>
      <c r="I27" s="101">
        <v>380</v>
      </c>
      <c r="J27" s="77">
        <v>180</v>
      </c>
      <c r="K27" s="78" t="s">
        <v>1783</v>
      </c>
      <c r="L27" s="459"/>
      <c r="N27" s="492" t="s">
        <v>1790</v>
      </c>
      <c r="O27" s="101" t="s">
        <v>1789</v>
      </c>
      <c r="P27" s="77">
        <v>2316</v>
      </c>
      <c r="Q27" s="78" t="s">
        <v>1868</v>
      </c>
      <c r="R27" s="452"/>
    </row>
    <row r="28" spans="2:18" ht="15.75" thickBot="1">
      <c r="B28" s="451" t="s">
        <v>1871</v>
      </c>
      <c r="C28" s="79">
        <v>769</v>
      </c>
      <c r="D28" s="77">
        <v>2120</v>
      </c>
      <c r="E28" s="78" t="s">
        <v>1785</v>
      </c>
      <c r="F28" s="452"/>
      <c r="H28" s="458">
        <v>380</v>
      </c>
      <c r="I28" s="101" t="s">
        <v>1870</v>
      </c>
      <c r="J28" s="77">
        <v>152</v>
      </c>
      <c r="K28" s="78" t="s">
        <v>1786</v>
      </c>
      <c r="L28" s="459"/>
      <c r="N28" s="493" t="s">
        <v>1814</v>
      </c>
      <c r="O28" s="494" t="s">
        <v>1869</v>
      </c>
      <c r="P28" s="495">
        <v>334.91</v>
      </c>
      <c r="Q28" s="496" t="s">
        <v>1868</v>
      </c>
      <c r="R28" s="497"/>
    </row>
    <row r="29" spans="2:18" ht="15.75" thickBot="1">
      <c r="B29" s="451" t="s">
        <v>1867</v>
      </c>
      <c r="C29" s="79">
        <v>845</v>
      </c>
      <c r="D29" s="77">
        <v>400</v>
      </c>
      <c r="E29" s="78" t="s">
        <v>1783</v>
      </c>
      <c r="F29" s="452"/>
      <c r="H29" s="458" t="s">
        <v>1866</v>
      </c>
      <c r="I29" s="101">
        <v>437</v>
      </c>
      <c r="J29" s="77">
        <v>152</v>
      </c>
      <c r="K29" s="78" t="s">
        <v>1786</v>
      </c>
      <c r="L29" s="460"/>
      <c r="N29" s="1013" t="s">
        <v>1865</v>
      </c>
      <c r="O29" s="1014"/>
      <c r="P29" s="498"/>
      <c r="Q29" s="499">
        <v>400.97</v>
      </c>
      <c r="R29" s="500" t="s">
        <v>3</v>
      </c>
    </row>
    <row r="30" spans="2:18">
      <c r="B30" s="451" t="s">
        <v>1864</v>
      </c>
      <c r="C30" s="79">
        <v>850</v>
      </c>
      <c r="D30" s="77">
        <v>340</v>
      </c>
      <c r="E30" s="78" t="s">
        <v>1785</v>
      </c>
      <c r="F30" s="452"/>
      <c r="H30" s="458">
        <v>437</v>
      </c>
      <c r="I30" s="101">
        <v>445</v>
      </c>
      <c r="J30" s="77">
        <v>160</v>
      </c>
      <c r="K30" s="78" t="s">
        <v>1785</v>
      </c>
      <c r="L30" s="459"/>
      <c r="N30" s="100"/>
      <c r="O30" s="99"/>
      <c r="P30" s="85"/>
      <c r="Q30" s="86"/>
      <c r="R30" s="87"/>
    </row>
    <row r="31" spans="2:18">
      <c r="B31" s="451" t="s">
        <v>1863</v>
      </c>
      <c r="C31" s="79">
        <v>918</v>
      </c>
      <c r="D31" s="77">
        <v>360</v>
      </c>
      <c r="E31" s="78" t="s">
        <v>1783</v>
      </c>
      <c r="F31" s="452"/>
      <c r="H31" s="458">
        <v>458</v>
      </c>
      <c r="I31" s="101">
        <v>463</v>
      </c>
      <c r="J31" s="77">
        <v>100</v>
      </c>
      <c r="K31" s="78" t="s">
        <v>1783</v>
      </c>
      <c r="L31" s="459"/>
      <c r="N31" s="1015" t="s">
        <v>1860</v>
      </c>
      <c r="O31" s="1016"/>
      <c r="Q31" s="1007" t="s">
        <v>1845</v>
      </c>
      <c r="R31" s="1007"/>
    </row>
    <row r="32" spans="2:18">
      <c r="B32" s="451" t="s">
        <v>1862</v>
      </c>
      <c r="C32" s="79">
        <v>924</v>
      </c>
      <c r="D32" s="77">
        <v>320</v>
      </c>
      <c r="E32" s="78" t="s">
        <v>1785</v>
      </c>
      <c r="F32" s="452"/>
      <c r="H32" s="458">
        <v>463</v>
      </c>
      <c r="I32" s="101" t="s">
        <v>1861</v>
      </c>
      <c r="J32" s="77">
        <v>152</v>
      </c>
      <c r="K32" s="78" t="s">
        <v>1786</v>
      </c>
      <c r="L32" s="459"/>
      <c r="N32" s="109" t="s">
        <v>1838</v>
      </c>
      <c r="O32" s="108" t="s">
        <v>1837</v>
      </c>
      <c r="Q32" s="103" t="s">
        <v>1838</v>
      </c>
      <c r="R32" s="77" t="s">
        <v>1837</v>
      </c>
    </row>
    <row r="33" spans="2:20">
      <c r="B33" s="451" t="s">
        <v>1859</v>
      </c>
      <c r="C33" s="76">
        <v>992</v>
      </c>
      <c r="D33" s="77">
        <v>680</v>
      </c>
      <c r="E33" s="78" t="s">
        <v>1783</v>
      </c>
      <c r="F33" s="452"/>
      <c r="H33" s="461" t="s">
        <v>1858</v>
      </c>
      <c r="I33" s="103">
        <v>532</v>
      </c>
      <c r="J33" s="77">
        <v>152</v>
      </c>
      <c r="K33" s="103" t="s">
        <v>1786</v>
      </c>
      <c r="L33" s="462"/>
      <c r="N33" s="101" t="s">
        <v>1856</v>
      </c>
      <c r="O33" s="77" t="str">
        <f>(E58)</f>
        <v>11561,96</v>
      </c>
      <c r="Q33" s="101" t="s">
        <v>1835</v>
      </c>
      <c r="R33" s="77">
        <v>3517.27</v>
      </c>
    </row>
    <row r="34" spans="2:20">
      <c r="B34" s="451" t="s">
        <v>1857</v>
      </c>
      <c r="C34" s="79">
        <v>998</v>
      </c>
      <c r="D34" s="77">
        <v>660</v>
      </c>
      <c r="E34" s="78" t="s">
        <v>1785</v>
      </c>
      <c r="F34" s="452"/>
      <c r="H34" s="458">
        <v>532</v>
      </c>
      <c r="I34" s="101">
        <v>543</v>
      </c>
      <c r="J34" s="77">
        <v>220</v>
      </c>
      <c r="K34" s="78" t="s">
        <v>1785</v>
      </c>
      <c r="L34" s="459"/>
      <c r="N34" s="101" t="s">
        <v>1854</v>
      </c>
      <c r="O34" s="77">
        <f>(Q29)</f>
        <v>400.97</v>
      </c>
      <c r="Q34" s="101" t="s">
        <v>1832</v>
      </c>
      <c r="R34" s="77">
        <v>121.96</v>
      </c>
    </row>
    <row r="35" spans="2:20">
      <c r="B35" s="451" t="s">
        <v>1855</v>
      </c>
      <c r="C35" s="79">
        <v>1063</v>
      </c>
      <c r="D35" s="77">
        <v>600</v>
      </c>
      <c r="E35" s="78" t="s">
        <v>1783</v>
      </c>
      <c r="F35" s="452"/>
      <c r="H35" s="458">
        <v>560</v>
      </c>
      <c r="I35" s="101">
        <v>567</v>
      </c>
      <c r="J35" s="77">
        <v>140</v>
      </c>
      <c r="K35" s="78" t="s">
        <v>1783</v>
      </c>
      <c r="L35" s="459"/>
      <c r="N35" s="101" t="s">
        <v>1851</v>
      </c>
      <c r="O35" s="77">
        <f>(K96)</f>
        <v>656.2</v>
      </c>
      <c r="Q35" s="101" t="s">
        <v>1829</v>
      </c>
      <c r="R35" s="77">
        <v>9886</v>
      </c>
    </row>
    <row r="36" spans="2:20">
      <c r="B36" s="451" t="s">
        <v>1853</v>
      </c>
      <c r="C36" s="79">
        <v>1072</v>
      </c>
      <c r="D36" s="77">
        <v>680</v>
      </c>
      <c r="E36" s="78" t="s">
        <v>1785</v>
      </c>
      <c r="F36" s="452"/>
      <c r="H36" s="458">
        <v>567</v>
      </c>
      <c r="I36" s="101" t="s">
        <v>1852</v>
      </c>
      <c r="J36" s="77">
        <v>152</v>
      </c>
      <c r="K36" s="78" t="s">
        <v>1786</v>
      </c>
      <c r="L36" s="459"/>
      <c r="N36" s="111" t="s">
        <v>1848</v>
      </c>
      <c r="O36" s="110">
        <f>(O33+O34+O35)</f>
        <v>12619.13</v>
      </c>
      <c r="Q36" s="991" t="s">
        <v>1827</v>
      </c>
      <c r="R36" s="992">
        <v>59.18</v>
      </c>
    </row>
    <row r="37" spans="2:20">
      <c r="B37" s="451" t="s">
        <v>1850</v>
      </c>
      <c r="C37" s="79">
        <v>1185</v>
      </c>
      <c r="D37" s="77">
        <v>700</v>
      </c>
      <c r="E37" s="78" t="s">
        <v>1783</v>
      </c>
      <c r="F37" s="452"/>
      <c r="H37" s="458" t="s">
        <v>1849</v>
      </c>
      <c r="I37" s="101">
        <v>586</v>
      </c>
      <c r="J37" s="77">
        <v>152</v>
      </c>
      <c r="K37" s="78" t="s">
        <v>1786</v>
      </c>
      <c r="L37" s="459"/>
      <c r="N37" s="168" t="s">
        <v>2061</v>
      </c>
      <c r="O37" s="108">
        <v>3517.27</v>
      </c>
      <c r="Q37" s="991"/>
      <c r="R37" s="992"/>
    </row>
    <row r="38" spans="2:20">
      <c r="B38" s="451" t="s">
        <v>1847</v>
      </c>
      <c r="C38" s="79">
        <v>1198</v>
      </c>
      <c r="D38" s="77">
        <v>800</v>
      </c>
      <c r="E38" s="78" t="s">
        <v>1785</v>
      </c>
      <c r="F38" s="452"/>
      <c r="H38" s="458">
        <v>586</v>
      </c>
      <c r="I38" s="101">
        <v>591</v>
      </c>
      <c r="J38" s="77">
        <v>100</v>
      </c>
      <c r="K38" s="78" t="s">
        <v>1785</v>
      </c>
      <c r="L38" s="459"/>
      <c r="N38" s="168" t="s">
        <v>2062</v>
      </c>
      <c r="O38" s="108">
        <f>O36-O37</f>
        <v>9101.8599999999988</v>
      </c>
      <c r="Q38" s="991" t="s">
        <v>1825</v>
      </c>
      <c r="R38" s="992">
        <v>230</v>
      </c>
      <c r="S38" s="85"/>
      <c r="T38" s="86"/>
    </row>
    <row r="39" spans="2:20">
      <c r="B39" s="451" t="s">
        <v>1846</v>
      </c>
      <c r="C39" s="79">
        <v>1302</v>
      </c>
      <c r="D39" s="77">
        <v>200</v>
      </c>
      <c r="E39" s="78" t="s">
        <v>1783</v>
      </c>
      <c r="F39" s="452"/>
      <c r="H39" s="458">
        <v>630</v>
      </c>
      <c r="I39" s="101">
        <v>635</v>
      </c>
      <c r="J39" s="77">
        <v>100</v>
      </c>
      <c r="K39" s="78" t="s">
        <v>1783</v>
      </c>
      <c r="L39" s="459"/>
      <c r="N39" s="100"/>
      <c r="O39" s="99"/>
      <c r="P39" s="85"/>
      <c r="Q39" s="991"/>
      <c r="R39" s="992"/>
      <c r="T39" s="86"/>
    </row>
    <row r="40" spans="2:20">
      <c r="B40" s="451" t="s">
        <v>1844</v>
      </c>
      <c r="C40" s="79">
        <v>1308</v>
      </c>
      <c r="D40" s="77">
        <v>180</v>
      </c>
      <c r="E40" s="78" t="s">
        <v>1785</v>
      </c>
      <c r="F40" s="452"/>
      <c r="H40" s="458">
        <v>635</v>
      </c>
      <c r="I40" s="101" t="s">
        <v>1843</v>
      </c>
      <c r="J40" s="77">
        <v>152</v>
      </c>
      <c r="K40" s="78" t="s">
        <v>1786</v>
      </c>
      <c r="L40" s="459"/>
      <c r="N40" s="1015" t="s">
        <v>1840</v>
      </c>
      <c r="O40" s="1016"/>
      <c r="Q40" s="86"/>
      <c r="R40" s="87"/>
      <c r="T40" s="86"/>
    </row>
    <row r="41" spans="2:20">
      <c r="B41" s="451" t="s">
        <v>1842</v>
      </c>
      <c r="C41" s="79">
        <v>1541</v>
      </c>
      <c r="D41" s="77">
        <v>1620</v>
      </c>
      <c r="E41" s="78" t="s">
        <v>1783</v>
      </c>
      <c r="F41" s="452"/>
      <c r="H41" s="458" t="s">
        <v>1841</v>
      </c>
      <c r="I41" s="101">
        <v>658</v>
      </c>
      <c r="J41" s="77">
        <v>152</v>
      </c>
      <c r="K41" s="78" t="s">
        <v>1786</v>
      </c>
      <c r="L41" s="459"/>
      <c r="N41" s="109" t="s">
        <v>1838</v>
      </c>
      <c r="O41" s="108" t="s">
        <v>1837</v>
      </c>
      <c r="Q41" s="86"/>
      <c r="R41" s="87"/>
      <c r="T41" s="86"/>
    </row>
    <row r="42" spans="2:20">
      <c r="B42" s="451" t="s">
        <v>1839</v>
      </c>
      <c r="C42" s="79">
        <v>1552</v>
      </c>
      <c r="D42" s="77">
        <v>1600</v>
      </c>
      <c r="E42" s="78" t="s">
        <v>1785</v>
      </c>
      <c r="F42" s="452"/>
      <c r="H42" s="458">
        <v>658</v>
      </c>
      <c r="I42" s="101">
        <v>663</v>
      </c>
      <c r="J42" s="77">
        <v>100</v>
      </c>
      <c r="K42" s="78" t="s">
        <v>1785</v>
      </c>
      <c r="L42" s="459"/>
      <c r="N42" s="101" t="s">
        <v>1835</v>
      </c>
      <c r="O42" s="77">
        <v>9101.86</v>
      </c>
      <c r="Q42" s="86"/>
      <c r="R42" s="87"/>
      <c r="T42" s="86"/>
    </row>
    <row r="43" spans="2:20">
      <c r="B43" s="451" t="s">
        <v>1836</v>
      </c>
      <c r="C43" s="79">
        <v>1595</v>
      </c>
      <c r="D43" s="77">
        <v>180</v>
      </c>
      <c r="E43" s="78" t="s">
        <v>1783</v>
      </c>
      <c r="F43" s="452"/>
      <c r="H43" s="458">
        <v>760</v>
      </c>
      <c r="I43" s="101">
        <v>769</v>
      </c>
      <c r="J43" s="77">
        <v>180</v>
      </c>
      <c r="K43" s="78" t="s">
        <v>1783</v>
      </c>
      <c r="L43" s="459"/>
      <c r="N43" s="101" t="s">
        <v>1832</v>
      </c>
      <c r="O43" s="77">
        <v>68.180000000000007</v>
      </c>
      <c r="Q43" s="86"/>
      <c r="R43" s="87"/>
      <c r="T43" s="86"/>
    </row>
    <row r="44" spans="2:20">
      <c r="B44" s="451" t="s">
        <v>1834</v>
      </c>
      <c r="C44" s="76">
        <v>1607</v>
      </c>
      <c r="D44" s="77">
        <v>300</v>
      </c>
      <c r="E44" s="78" t="s">
        <v>1785</v>
      </c>
      <c r="F44" s="452"/>
      <c r="H44" s="458">
        <v>769</v>
      </c>
      <c r="I44" s="103" t="s">
        <v>1833</v>
      </c>
      <c r="J44" s="77">
        <v>152</v>
      </c>
      <c r="K44" s="78" t="s">
        <v>1786</v>
      </c>
      <c r="L44" s="459"/>
      <c r="N44" s="101" t="s">
        <v>1829</v>
      </c>
      <c r="O44" s="77">
        <v>21732</v>
      </c>
      <c r="Q44" s="904" t="s">
        <v>2099</v>
      </c>
      <c r="R44" s="904"/>
      <c r="S44" s="104"/>
      <c r="T44" s="86"/>
    </row>
    <row r="45" spans="2:20">
      <c r="B45" s="451" t="s">
        <v>1831</v>
      </c>
      <c r="C45" s="79">
        <v>1735</v>
      </c>
      <c r="D45" s="77">
        <v>1540</v>
      </c>
      <c r="E45" s="78" t="s">
        <v>1783</v>
      </c>
      <c r="F45" s="452"/>
      <c r="H45" s="458" t="s">
        <v>1830</v>
      </c>
      <c r="I45" s="101">
        <v>825</v>
      </c>
      <c r="J45" s="77">
        <v>152</v>
      </c>
      <c r="K45" s="78" t="s">
        <v>1786</v>
      </c>
      <c r="L45" s="459"/>
      <c r="N45" s="107" t="s">
        <v>1827</v>
      </c>
      <c r="O45" s="106">
        <v>52.6</v>
      </c>
      <c r="Q45" s="904" t="s">
        <v>2100</v>
      </c>
      <c r="R45" s="904"/>
      <c r="S45" s="86"/>
      <c r="T45" s="86"/>
    </row>
    <row r="46" spans="2:20" ht="15.75" customHeight="1">
      <c r="B46" s="451" t="s">
        <v>1828</v>
      </c>
      <c r="C46" s="79">
        <v>1743</v>
      </c>
      <c r="D46" s="77">
        <v>1460</v>
      </c>
      <c r="E46" s="78" t="s">
        <v>1785</v>
      </c>
      <c r="F46" s="452"/>
      <c r="H46" s="458">
        <v>825</v>
      </c>
      <c r="I46" s="101">
        <v>833</v>
      </c>
      <c r="J46" s="77">
        <v>160</v>
      </c>
      <c r="K46" s="78" t="s">
        <v>1785</v>
      </c>
      <c r="L46" s="459"/>
      <c r="N46" s="107" t="s">
        <v>1825</v>
      </c>
      <c r="O46" s="106">
        <v>1050</v>
      </c>
      <c r="Q46" s="551"/>
      <c r="R46" s="82"/>
    </row>
    <row r="47" spans="2:20" ht="15" customHeight="1">
      <c r="B47" s="451" t="s">
        <v>1826</v>
      </c>
      <c r="C47" s="79">
        <v>1792</v>
      </c>
      <c r="D47" s="77">
        <v>680</v>
      </c>
      <c r="E47" s="78" t="s">
        <v>1783</v>
      </c>
      <c r="F47" s="452"/>
      <c r="H47" s="458">
        <v>845</v>
      </c>
      <c r="I47" s="101">
        <v>850</v>
      </c>
      <c r="J47" s="77">
        <v>100</v>
      </c>
      <c r="K47" s="78" t="s">
        <v>1783</v>
      </c>
      <c r="L47" s="459"/>
      <c r="N47" s="100"/>
      <c r="O47" s="99"/>
      <c r="P47" s="85"/>
      <c r="Q47" s="554"/>
      <c r="R47" s="87"/>
    </row>
    <row r="48" spans="2:20">
      <c r="B48" s="451" t="s">
        <v>1824</v>
      </c>
      <c r="C48" s="79">
        <v>1797</v>
      </c>
      <c r="D48" s="77">
        <v>640</v>
      </c>
      <c r="E48" s="78" t="s">
        <v>1785</v>
      </c>
      <c r="F48" s="452"/>
      <c r="H48" s="458">
        <v>850</v>
      </c>
      <c r="I48" s="101" t="s">
        <v>1823</v>
      </c>
      <c r="J48" s="77">
        <v>152</v>
      </c>
      <c r="K48" s="78" t="s">
        <v>1786</v>
      </c>
      <c r="L48" s="459"/>
      <c r="N48" s="100"/>
      <c r="O48" s="549"/>
      <c r="P48" s="550"/>
      <c r="Q48" s="104"/>
      <c r="R48" s="82"/>
    </row>
    <row r="49" spans="2:18">
      <c r="B49" s="451" t="s">
        <v>1822</v>
      </c>
      <c r="C49" s="79">
        <v>1886</v>
      </c>
      <c r="D49" s="77">
        <v>280</v>
      </c>
      <c r="E49" s="78" t="s">
        <v>1783</v>
      </c>
      <c r="F49" s="452"/>
      <c r="H49" s="458" t="s">
        <v>1821</v>
      </c>
      <c r="I49" s="101">
        <v>900</v>
      </c>
      <c r="J49" s="77">
        <v>152</v>
      </c>
      <c r="K49" s="78" t="s">
        <v>1786</v>
      </c>
      <c r="L49" s="459"/>
      <c r="N49" s="100"/>
      <c r="O49" s="549"/>
      <c r="P49" s="550"/>
      <c r="Q49" s="86"/>
      <c r="R49" s="87"/>
    </row>
    <row r="50" spans="2:18">
      <c r="B50" s="451" t="s">
        <v>1820</v>
      </c>
      <c r="C50" s="79">
        <v>1894</v>
      </c>
      <c r="D50" s="77">
        <v>240</v>
      </c>
      <c r="E50" s="78" t="s">
        <v>1785</v>
      </c>
      <c r="F50" s="452"/>
      <c r="H50" s="458">
        <v>900</v>
      </c>
      <c r="I50" s="101">
        <v>908</v>
      </c>
      <c r="J50" s="77">
        <v>160</v>
      </c>
      <c r="K50" s="78" t="s">
        <v>1785</v>
      </c>
      <c r="L50" s="459"/>
      <c r="N50" s="100"/>
      <c r="O50" s="552"/>
      <c r="P50" s="553"/>
      <c r="Q50" s="86"/>
      <c r="R50" s="87"/>
    </row>
    <row r="51" spans="2:18" ht="14.25" customHeight="1">
      <c r="B51" s="451" t="s">
        <v>1819</v>
      </c>
      <c r="C51" s="79">
        <v>2036</v>
      </c>
      <c r="D51" s="77">
        <v>220</v>
      </c>
      <c r="E51" s="78" t="s">
        <v>1783</v>
      </c>
      <c r="F51" s="452"/>
      <c r="H51" s="458">
        <v>918</v>
      </c>
      <c r="I51" s="101">
        <v>924</v>
      </c>
      <c r="J51" s="77">
        <v>120</v>
      </c>
      <c r="K51" s="78" t="s">
        <v>1783</v>
      </c>
      <c r="L51" s="459"/>
      <c r="N51" s="100"/>
      <c r="O51" s="99"/>
      <c r="P51" s="85"/>
      <c r="Q51" s="86"/>
      <c r="R51" s="87"/>
    </row>
    <row r="52" spans="2:18">
      <c r="B52" s="451" t="s">
        <v>1818</v>
      </c>
      <c r="C52" s="79">
        <v>2042</v>
      </c>
      <c r="D52" s="77">
        <v>200</v>
      </c>
      <c r="E52" s="78" t="s">
        <v>1785</v>
      </c>
      <c r="F52" s="452"/>
      <c r="H52" s="458">
        <v>924</v>
      </c>
      <c r="I52" s="101" t="s">
        <v>1817</v>
      </c>
      <c r="J52" s="77">
        <v>152</v>
      </c>
      <c r="K52" s="78" t="s">
        <v>1786</v>
      </c>
      <c r="L52" s="459"/>
      <c r="N52" s="100"/>
      <c r="O52" s="99"/>
      <c r="P52" s="85"/>
      <c r="Q52" s="86"/>
      <c r="R52" s="87"/>
    </row>
    <row r="53" spans="2:18">
      <c r="B53" s="451" t="s">
        <v>1816</v>
      </c>
      <c r="C53" s="79" t="s">
        <v>1811</v>
      </c>
      <c r="D53" s="77">
        <v>494.9</v>
      </c>
      <c r="E53" s="78" t="s">
        <v>1783</v>
      </c>
      <c r="F53" s="453"/>
      <c r="H53" s="458" t="s">
        <v>1815</v>
      </c>
      <c r="I53" s="101">
        <v>958</v>
      </c>
      <c r="J53" s="77">
        <v>152</v>
      </c>
      <c r="K53" s="78" t="s">
        <v>1786</v>
      </c>
      <c r="L53" s="459"/>
      <c r="N53" s="104"/>
      <c r="O53" s="105"/>
      <c r="P53" s="81"/>
      <c r="Q53" s="86"/>
      <c r="R53" s="87"/>
    </row>
    <row r="54" spans="2:18">
      <c r="B54" s="451" t="s">
        <v>1814</v>
      </c>
      <c r="C54" s="79" t="s">
        <v>1811</v>
      </c>
      <c r="D54" s="77">
        <v>494.9</v>
      </c>
      <c r="E54" s="78" t="s">
        <v>1785</v>
      </c>
      <c r="F54" s="452"/>
      <c r="H54" s="458">
        <v>958</v>
      </c>
      <c r="I54" s="101">
        <v>965</v>
      </c>
      <c r="J54" s="77">
        <v>140</v>
      </c>
      <c r="K54" s="78" t="s">
        <v>1785</v>
      </c>
      <c r="L54" s="459"/>
      <c r="N54" s="1012"/>
      <c r="O54" s="1012"/>
      <c r="P54" s="1012"/>
      <c r="Q54" s="86"/>
      <c r="R54" s="87"/>
    </row>
    <row r="55" spans="2:18">
      <c r="B55" s="451" t="s">
        <v>1812</v>
      </c>
      <c r="C55" s="79" t="s">
        <v>1811</v>
      </c>
      <c r="D55" s="77">
        <v>41694.910000000003</v>
      </c>
      <c r="E55" s="78" t="s">
        <v>1783</v>
      </c>
      <c r="F55" s="452" t="s">
        <v>1813</v>
      </c>
      <c r="H55" s="458">
        <v>992</v>
      </c>
      <c r="I55" s="101">
        <v>998</v>
      </c>
      <c r="J55" s="77">
        <v>120</v>
      </c>
      <c r="K55" s="78" t="s">
        <v>1783</v>
      </c>
      <c r="L55" s="459"/>
      <c r="N55" s="100"/>
      <c r="O55" s="99"/>
      <c r="P55" s="85"/>
      <c r="Q55" s="86"/>
      <c r="R55" s="87"/>
    </row>
    <row r="56" spans="2:18">
      <c r="B56" s="451" t="s">
        <v>1812</v>
      </c>
      <c r="C56" s="79" t="s">
        <v>1811</v>
      </c>
      <c r="D56" s="77">
        <v>41694.910000000003</v>
      </c>
      <c r="E56" s="78" t="s">
        <v>1785</v>
      </c>
      <c r="F56" s="452" t="s">
        <v>1810</v>
      </c>
      <c r="H56" s="458">
        <v>998</v>
      </c>
      <c r="I56" s="101" t="s">
        <v>1809</v>
      </c>
      <c r="J56" s="77">
        <v>152</v>
      </c>
      <c r="K56" s="78" t="s">
        <v>1786</v>
      </c>
      <c r="L56" s="459"/>
      <c r="N56" s="100"/>
      <c r="O56" s="99"/>
      <c r="P56" s="85"/>
      <c r="Q56" s="86"/>
      <c r="R56" s="87"/>
    </row>
    <row r="57" spans="2:18" ht="15.75" thickBot="1">
      <c r="B57" s="454"/>
      <c r="C57" s="80"/>
      <c r="D57" s="81"/>
      <c r="E57" s="455"/>
      <c r="F57" s="456"/>
      <c r="H57" s="458" t="s">
        <v>1808</v>
      </c>
      <c r="I57" s="101">
        <v>1033</v>
      </c>
      <c r="J57" s="77">
        <v>152</v>
      </c>
      <c r="K57" s="78" t="s">
        <v>1786</v>
      </c>
      <c r="L57" s="459"/>
      <c r="N57" s="100"/>
      <c r="O57" s="99"/>
      <c r="P57" s="85"/>
      <c r="Q57" s="86"/>
      <c r="R57" s="87"/>
    </row>
    <row r="58" spans="2:18" ht="15.75" thickBot="1">
      <c r="B58" s="1017" t="s">
        <v>1807</v>
      </c>
      <c r="C58" s="1018"/>
      <c r="D58" s="1018"/>
      <c r="E58" s="166" t="s">
        <v>1806</v>
      </c>
      <c r="F58" s="167" t="s">
        <v>1805</v>
      </c>
      <c r="H58" s="458">
        <v>1033</v>
      </c>
      <c r="I58" s="101">
        <v>1038</v>
      </c>
      <c r="J58" s="77">
        <v>100</v>
      </c>
      <c r="K58" s="78" t="s">
        <v>1785</v>
      </c>
      <c r="L58" s="459"/>
      <c r="N58" s="100"/>
      <c r="O58" s="99"/>
      <c r="P58" s="85"/>
      <c r="Q58" s="86"/>
      <c r="R58" s="87"/>
    </row>
    <row r="59" spans="2:18">
      <c r="B59" s="83"/>
      <c r="C59" s="84"/>
      <c r="D59" s="85"/>
      <c r="E59" s="86"/>
      <c r="F59" s="87"/>
      <c r="H59" s="458">
        <v>1063</v>
      </c>
      <c r="I59" s="101">
        <v>1072</v>
      </c>
      <c r="J59" s="77">
        <v>180</v>
      </c>
      <c r="K59" s="78" t="s">
        <v>1783</v>
      </c>
      <c r="L59" s="459"/>
      <c r="N59" s="100"/>
      <c r="O59" s="102"/>
      <c r="P59" s="85"/>
      <c r="Q59" s="86"/>
      <c r="R59" s="87"/>
    </row>
    <row r="60" spans="2:18">
      <c r="B60" s="83"/>
      <c r="C60" s="84"/>
      <c r="D60" s="85"/>
      <c r="E60" s="86"/>
      <c r="F60" s="87"/>
      <c r="H60" s="458">
        <v>1072</v>
      </c>
      <c r="I60" s="101" t="s">
        <v>1804</v>
      </c>
      <c r="J60" s="77">
        <v>152</v>
      </c>
      <c r="K60" s="78" t="s">
        <v>1786</v>
      </c>
      <c r="L60" s="459"/>
      <c r="N60" s="100"/>
      <c r="O60" s="99"/>
      <c r="P60" s="85"/>
      <c r="Q60" s="86"/>
      <c r="R60" s="87"/>
    </row>
    <row r="61" spans="2:18">
      <c r="B61" s="83"/>
      <c r="C61" s="84"/>
      <c r="D61" s="85"/>
      <c r="E61" s="86"/>
      <c r="F61" s="87"/>
      <c r="H61" s="458" t="s">
        <v>1803</v>
      </c>
      <c r="I61" s="101">
        <v>1150</v>
      </c>
      <c r="J61" s="77">
        <v>152</v>
      </c>
      <c r="K61" s="78" t="s">
        <v>1786</v>
      </c>
      <c r="L61" s="459"/>
      <c r="N61" s="100"/>
      <c r="O61" s="99"/>
      <c r="P61" s="85"/>
      <c r="Q61" s="86"/>
      <c r="R61" s="87"/>
    </row>
    <row r="62" spans="2:18">
      <c r="B62" s="528"/>
      <c r="C62" s="80" t="s">
        <v>2099</v>
      </c>
      <c r="D62" s="85"/>
      <c r="E62" s="86"/>
      <c r="F62" s="87"/>
      <c r="H62" s="458">
        <v>1150</v>
      </c>
      <c r="I62" s="101">
        <v>1158</v>
      </c>
      <c r="J62" s="77">
        <v>160</v>
      </c>
      <c r="K62" s="78" t="s">
        <v>1785</v>
      </c>
      <c r="L62" s="459"/>
      <c r="N62" s="100"/>
      <c r="O62" s="99"/>
      <c r="P62" s="85"/>
      <c r="Q62" s="86"/>
      <c r="R62" s="87"/>
    </row>
    <row r="63" spans="2:18">
      <c r="B63" s="528"/>
      <c r="C63" s="545" t="s">
        <v>2100</v>
      </c>
      <c r="D63" s="85"/>
      <c r="E63" s="86"/>
      <c r="F63" s="87"/>
      <c r="H63" s="458">
        <v>1185</v>
      </c>
      <c r="I63" s="103">
        <v>1198</v>
      </c>
      <c r="J63" s="77">
        <v>260</v>
      </c>
      <c r="K63" s="78" t="s">
        <v>1783</v>
      </c>
      <c r="L63" s="459"/>
      <c r="N63" s="100"/>
      <c r="O63" s="99"/>
      <c r="P63" s="85"/>
      <c r="Q63" s="86"/>
      <c r="R63" s="87"/>
    </row>
    <row r="64" spans="2:18">
      <c r="B64" s="83"/>
      <c r="C64" s="84"/>
      <c r="D64" s="85"/>
      <c r="E64" s="86"/>
      <c r="F64" s="87"/>
      <c r="H64" s="458">
        <v>1198</v>
      </c>
      <c r="I64" s="101" t="s">
        <v>1802</v>
      </c>
      <c r="J64" s="77">
        <v>152</v>
      </c>
      <c r="K64" s="78" t="s">
        <v>1786</v>
      </c>
      <c r="L64" s="459"/>
      <c r="N64" s="100"/>
      <c r="O64" s="99"/>
      <c r="P64" s="85"/>
      <c r="Q64" s="86"/>
      <c r="R64" s="87"/>
    </row>
    <row r="65" spans="2:18">
      <c r="B65" s="83"/>
      <c r="C65" s="84"/>
      <c r="D65" s="85"/>
      <c r="E65" s="86"/>
      <c r="F65" s="87"/>
      <c r="H65" s="458" t="s">
        <v>1801</v>
      </c>
      <c r="I65" s="101">
        <v>1292</v>
      </c>
      <c r="J65" s="77">
        <v>152</v>
      </c>
      <c r="K65" s="78" t="s">
        <v>1786</v>
      </c>
      <c r="L65" s="459"/>
      <c r="N65" s="100"/>
      <c r="O65" s="99"/>
      <c r="P65" s="85"/>
      <c r="Q65" s="86"/>
      <c r="R65" s="87"/>
    </row>
    <row r="66" spans="2:18">
      <c r="B66" s="83"/>
      <c r="C66" s="84"/>
      <c r="D66" s="85"/>
      <c r="E66" s="86"/>
      <c r="F66" s="87"/>
      <c r="H66" s="458">
        <v>1292</v>
      </c>
      <c r="I66" s="101">
        <v>1299</v>
      </c>
      <c r="J66" s="77">
        <v>140</v>
      </c>
      <c r="K66" s="78" t="s">
        <v>1785</v>
      </c>
      <c r="L66" s="459"/>
      <c r="N66" s="100"/>
      <c r="O66" s="99"/>
      <c r="P66" s="85"/>
      <c r="Q66" s="86"/>
      <c r="R66" s="87"/>
    </row>
    <row r="67" spans="2:18">
      <c r="B67" s="83"/>
      <c r="C67" s="84"/>
      <c r="D67" s="85"/>
      <c r="E67" s="86"/>
      <c r="F67" s="87"/>
      <c r="H67" s="458">
        <v>1302</v>
      </c>
      <c r="I67" s="101">
        <v>1308</v>
      </c>
      <c r="J67" s="77">
        <v>120</v>
      </c>
      <c r="K67" s="78" t="s">
        <v>1783</v>
      </c>
      <c r="L67" s="459"/>
      <c r="N67" s="100"/>
      <c r="O67" s="99"/>
      <c r="P67" s="85"/>
      <c r="Q67" s="86"/>
      <c r="R67" s="87"/>
    </row>
    <row r="68" spans="2:18">
      <c r="B68" s="83"/>
      <c r="C68" s="84"/>
      <c r="D68" s="85"/>
      <c r="E68" s="86"/>
      <c r="F68" s="87"/>
      <c r="H68" s="458">
        <v>1308</v>
      </c>
      <c r="I68" s="101" t="s">
        <v>1800</v>
      </c>
      <c r="J68" s="77">
        <v>152</v>
      </c>
      <c r="K68" s="78" t="s">
        <v>1786</v>
      </c>
      <c r="L68" s="459"/>
      <c r="N68" s="100"/>
      <c r="O68" s="99"/>
      <c r="P68" s="85"/>
      <c r="Q68" s="86"/>
      <c r="R68" s="87"/>
    </row>
    <row r="69" spans="2:18">
      <c r="B69" s="83"/>
      <c r="C69" s="84"/>
      <c r="D69" s="85"/>
      <c r="E69" s="86"/>
      <c r="F69" s="87"/>
      <c r="H69" s="458" t="s">
        <v>1799</v>
      </c>
      <c r="I69" s="101">
        <v>1460</v>
      </c>
      <c r="J69" s="77">
        <v>152</v>
      </c>
      <c r="K69" s="78" t="s">
        <v>1786</v>
      </c>
      <c r="L69" s="459"/>
      <c r="N69" s="100"/>
      <c r="O69" s="99"/>
      <c r="P69" s="85"/>
      <c r="Q69" s="86"/>
      <c r="R69" s="87"/>
    </row>
    <row r="70" spans="2:18">
      <c r="B70" s="83"/>
      <c r="C70" s="84"/>
      <c r="D70" s="85"/>
      <c r="E70" s="86"/>
      <c r="F70" s="87"/>
      <c r="H70" s="458">
        <v>1460</v>
      </c>
      <c r="I70" s="101">
        <v>1472</v>
      </c>
      <c r="J70" s="77">
        <v>240</v>
      </c>
      <c r="K70" s="78" t="s">
        <v>1785</v>
      </c>
      <c r="L70" s="459"/>
      <c r="N70" s="100"/>
      <c r="O70" s="99"/>
      <c r="P70" s="85"/>
      <c r="Q70" s="86"/>
      <c r="R70" s="87"/>
    </row>
    <row r="71" spans="2:18">
      <c r="B71" s="83"/>
      <c r="C71" s="84"/>
      <c r="D71" s="85"/>
      <c r="E71" s="86"/>
      <c r="F71" s="87"/>
      <c r="H71" s="458">
        <v>1541</v>
      </c>
      <c r="I71" s="101">
        <v>1552</v>
      </c>
      <c r="J71" s="77">
        <v>220</v>
      </c>
      <c r="K71" s="78" t="s">
        <v>1783</v>
      </c>
      <c r="L71" s="459"/>
      <c r="N71" s="100"/>
      <c r="O71" s="99"/>
      <c r="P71" s="85"/>
      <c r="Q71" s="86"/>
      <c r="R71" s="87"/>
    </row>
    <row r="72" spans="2:18">
      <c r="B72" s="83"/>
      <c r="C72" s="84"/>
      <c r="D72" s="85"/>
      <c r="E72" s="86"/>
      <c r="F72" s="87"/>
      <c r="H72" s="458">
        <v>1552</v>
      </c>
      <c r="I72" s="101" t="s">
        <v>1798</v>
      </c>
      <c r="J72" s="77">
        <v>152</v>
      </c>
      <c r="K72" s="78" t="s">
        <v>1786</v>
      </c>
      <c r="L72" s="459"/>
      <c r="N72" s="100"/>
      <c r="O72" s="99"/>
      <c r="P72" s="85"/>
      <c r="Q72" s="86"/>
      <c r="R72" s="87"/>
    </row>
    <row r="73" spans="2:18">
      <c r="B73" s="83"/>
      <c r="C73" s="84"/>
      <c r="D73" s="85"/>
      <c r="E73" s="86"/>
      <c r="F73" s="87"/>
      <c r="H73" s="458" t="s">
        <v>1797</v>
      </c>
      <c r="I73" s="101">
        <v>1586</v>
      </c>
      <c r="J73" s="77">
        <v>152</v>
      </c>
      <c r="K73" s="78" t="s">
        <v>1786</v>
      </c>
      <c r="L73" s="459"/>
      <c r="N73" s="100"/>
      <c r="O73" s="102"/>
      <c r="P73" s="85"/>
      <c r="Q73" s="86"/>
      <c r="R73" s="87"/>
    </row>
    <row r="74" spans="2:18">
      <c r="B74" s="83"/>
      <c r="C74" s="84"/>
      <c r="D74" s="85"/>
      <c r="E74" s="86"/>
      <c r="F74" s="87"/>
      <c r="H74" s="458">
        <v>1586</v>
      </c>
      <c r="I74" s="101">
        <v>1592</v>
      </c>
      <c r="J74" s="77">
        <v>120</v>
      </c>
      <c r="K74" s="78" t="s">
        <v>1785</v>
      </c>
      <c r="L74" s="459"/>
      <c r="N74" s="100"/>
      <c r="O74" s="99"/>
      <c r="P74" s="85"/>
      <c r="Q74" s="86"/>
      <c r="R74" s="87"/>
    </row>
    <row r="75" spans="2:18">
      <c r="B75" s="83"/>
      <c r="C75" s="84"/>
      <c r="D75" s="85"/>
      <c r="E75" s="86"/>
      <c r="F75" s="87"/>
      <c r="H75" s="458">
        <v>1595</v>
      </c>
      <c r="I75" s="101">
        <v>1607</v>
      </c>
      <c r="J75" s="77">
        <v>240</v>
      </c>
      <c r="K75" s="78" t="s">
        <v>1783</v>
      </c>
      <c r="L75" s="459"/>
      <c r="N75" s="100"/>
      <c r="O75" s="99"/>
      <c r="P75" s="85"/>
      <c r="Q75" s="86"/>
      <c r="R75" s="87"/>
    </row>
    <row r="76" spans="2:18">
      <c r="B76" s="83"/>
      <c r="C76" s="84"/>
      <c r="D76" s="85"/>
      <c r="E76" s="86"/>
      <c r="F76" s="87"/>
      <c r="H76" s="458">
        <v>1607</v>
      </c>
      <c r="I76" s="101" t="s">
        <v>1796</v>
      </c>
      <c r="J76" s="77">
        <v>152</v>
      </c>
      <c r="K76" s="78" t="s">
        <v>1786</v>
      </c>
      <c r="L76" s="459"/>
      <c r="N76" s="100"/>
      <c r="O76" s="99"/>
      <c r="P76" s="85"/>
      <c r="Q76" s="86"/>
      <c r="R76" s="87"/>
    </row>
    <row r="77" spans="2:18">
      <c r="B77" s="83"/>
      <c r="C77" s="88"/>
      <c r="D77" s="85"/>
      <c r="E77" s="86"/>
      <c r="F77" s="87"/>
      <c r="H77" s="458" t="s">
        <v>1795</v>
      </c>
      <c r="I77" s="103">
        <v>1658</v>
      </c>
      <c r="J77" s="77">
        <v>152</v>
      </c>
      <c r="K77" s="78" t="s">
        <v>1786</v>
      </c>
      <c r="L77" s="459"/>
      <c r="N77" s="100"/>
      <c r="O77" s="99"/>
      <c r="P77" s="85"/>
      <c r="Q77" s="86"/>
      <c r="R77" s="87"/>
    </row>
    <row r="78" spans="2:18">
      <c r="B78" s="83"/>
      <c r="C78" s="84"/>
      <c r="D78" s="85"/>
      <c r="E78" s="86"/>
      <c r="F78" s="87"/>
      <c r="H78" s="458">
        <v>1658</v>
      </c>
      <c r="I78" s="101">
        <v>1670</v>
      </c>
      <c r="J78" s="77">
        <v>240</v>
      </c>
      <c r="K78" s="78" t="s">
        <v>1785</v>
      </c>
      <c r="L78" s="459"/>
      <c r="N78" s="100"/>
      <c r="O78" s="99"/>
      <c r="P78" s="85"/>
      <c r="Q78" s="86"/>
      <c r="R78" s="87"/>
    </row>
    <row r="79" spans="2:18">
      <c r="B79" s="83"/>
      <c r="C79" s="84"/>
      <c r="D79" s="85"/>
      <c r="E79" s="86"/>
      <c r="F79" s="87"/>
      <c r="H79" s="458">
        <v>1735</v>
      </c>
      <c r="I79" s="101">
        <v>1743</v>
      </c>
      <c r="J79" s="77">
        <v>160</v>
      </c>
      <c r="K79" s="78" t="s">
        <v>1783</v>
      </c>
      <c r="L79" s="459"/>
      <c r="N79" s="100"/>
      <c r="O79" s="99"/>
      <c r="P79" s="85"/>
      <c r="Q79" s="86"/>
      <c r="R79" s="87"/>
    </row>
    <row r="80" spans="2:18">
      <c r="B80" s="83"/>
      <c r="C80" s="84"/>
      <c r="D80" s="85"/>
      <c r="E80" s="86"/>
      <c r="F80" s="87"/>
      <c r="H80" s="458">
        <v>1743</v>
      </c>
      <c r="I80" s="101" t="s">
        <v>1794</v>
      </c>
      <c r="J80" s="77">
        <v>152</v>
      </c>
      <c r="K80" s="78" t="s">
        <v>1786</v>
      </c>
      <c r="L80" s="459"/>
      <c r="N80" s="100"/>
      <c r="O80" s="99"/>
      <c r="P80" s="85"/>
      <c r="Q80" s="86"/>
      <c r="R80" s="87"/>
    </row>
    <row r="81" spans="2:18">
      <c r="B81" s="83"/>
      <c r="C81" s="84"/>
      <c r="D81" s="85"/>
      <c r="E81" s="86"/>
      <c r="F81" s="87"/>
      <c r="H81" s="458" t="s">
        <v>1793</v>
      </c>
      <c r="I81" s="101">
        <v>1758</v>
      </c>
      <c r="J81" s="77">
        <v>152</v>
      </c>
      <c r="K81" s="78" t="s">
        <v>1786</v>
      </c>
      <c r="L81" s="459"/>
      <c r="N81" s="100"/>
      <c r="O81" s="99"/>
      <c r="P81" s="85"/>
      <c r="Q81" s="86"/>
      <c r="R81" s="87"/>
    </row>
    <row r="82" spans="2:18">
      <c r="B82" s="83"/>
      <c r="C82" s="84"/>
      <c r="D82" s="85"/>
      <c r="E82" s="86"/>
      <c r="F82" s="87"/>
      <c r="H82" s="458">
        <v>1758</v>
      </c>
      <c r="I82" s="101">
        <v>1765</v>
      </c>
      <c r="J82" s="77">
        <v>140</v>
      </c>
      <c r="K82" s="78" t="s">
        <v>1785</v>
      </c>
      <c r="L82" s="459"/>
      <c r="N82" s="100"/>
      <c r="O82" s="99"/>
      <c r="P82" s="85"/>
      <c r="Q82" s="86"/>
      <c r="R82" s="87"/>
    </row>
    <row r="83" spans="2:18">
      <c r="B83" s="83"/>
      <c r="C83" s="84"/>
      <c r="D83" s="85"/>
      <c r="E83" s="86"/>
      <c r="F83" s="87"/>
      <c r="H83" s="458">
        <v>1792</v>
      </c>
      <c r="I83" s="101">
        <v>1797</v>
      </c>
      <c r="J83" s="77">
        <v>100</v>
      </c>
      <c r="K83" s="78" t="s">
        <v>1783</v>
      </c>
      <c r="L83" s="459"/>
      <c r="N83" s="100"/>
      <c r="O83" s="99"/>
      <c r="P83" s="85"/>
      <c r="Q83" s="86"/>
      <c r="R83" s="87"/>
    </row>
    <row r="84" spans="2:18">
      <c r="B84" s="83"/>
      <c r="C84" s="84"/>
      <c r="D84" s="85"/>
      <c r="E84" s="86"/>
      <c r="F84" s="87"/>
      <c r="H84" s="458">
        <v>1797</v>
      </c>
      <c r="I84" s="101" t="s">
        <v>1792</v>
      </c>
      <c r="J84" s="77">
        <v>152</v>
      </c>
      <c r="K84" s="78" t="s">
        <v>1786</v>
      </c>
      <c r="L84" s="459"/>
      <c r="N84" s="100"/>
      <c r="O84" s="99"/>
      <c r="P84" s="85"/>
      <c r="R84" s="16"/>
    </row>
    <row r="85" spans="2:18">
      <c r="B85" s="83"/>
      <c r="C85" s="84"/>
      <c r="D85" s="85"/>
      <c r="E85" s="86"/>
      <c r="F85" s="87"/>
      <c r="H85" s="458" t="s">
        <v>1791</v>
      </c>
      <c r="I85" s="101">
        <v>1872</v>
      </c>
      <c r="J85" s="77">
        <v>152</v>
      </c>
      <c r="K85" s="78" t="s">
        <v>1786</v>
      </c>
      <c r="L85" s="459"/>
      <c r="N85" s="100"/>
      <c r="O85" s="99"/>
      <c r="P85" s="85"/>
      <c r="R85" s="16"/>
    </row>
    <row r="86" spans="2:18">
      <c r="B86" s="83"/>
      <c r="C86" s="84"/>
      <c r="D86" s="85"/>
      <c r="E86" s="86"/>
      <c r="F86" s="87"/>
      <c r="H86" s="458">
        <v>1872</v>
      </c>
      <c r="I86" s="101">
        <v>1882</v>
      </c>
      <c r="J86" s="77">
        <v>200</v>
      </c>
      <c r="K86" s="78" t="s">
        <v>1785</v>
      </c>
      <c r="L86" s="459"/>
      <c r="N86" s="100"/>
      <c r="O86" s="99"/>
      <c r="P86" s="85"/>
      <c r="R86" s="16"/>
    </row>
    <row r="87" spans="2:18">
      <c r="B87" s="83"/>
      <c r="C87" s="84"/>
      <c r="D87" s="85"/>
      <c r="E87" s="86"/>
      <c r="F87" s="87"/>
      <c r="H87" s="458">
        <v>1886</v>
      </c>
      <c r="I87" s="101">
        <v>1894</v>
      </c>
      <c r="J87" s="77">
        <v>160</v>
      </c>
      <c r="K87" s="78" t="s">
        <v>1783</v>
      </c>
      <c r="L87" s="459"/>
      <c r="N87" s="100"/>
      <c r="O87" s="99"/>
      <c r="P87" s="85"/>
      <c r="R87" s="16"/>
    </row>
    <row r="88" spans="2:18">
      <c r="B88" s="83"/>
      <c r="C88" s="84"/>
      <c r="D88" s="85"/>
      <c r="E88" s="86"/>
      <c r="F88" s="87"/>
      <c r="H88" s="458">
        <v>1894</v>
      </c>
      <c r="I88" s="101" t="s">
        <v>1790</v>
      </c>
      <c r="J88" s="77">
        <v>152</v>
      </c>
      <c r="K88" s="78" t="s">
        <v>1786</v>
      </c>
      <c r="L88" s="459"/>
      <c r="N88" s="100"/>
      <c r="O88" s="99"/>
      <c r="P88" s="85"/>
      <c r="R88" s="16"/>
    </row>
    <row r="89" spans="2:18">
      <c r="B89" s="83"/>
      <c r="C89" s="84"/>
      <c r="D89" s="85"/>
      <c r="E89" s="86"/>
      <c r="F89" s="87"/>
      <c r="H89" s="458" t="s">
        <v>1789</v>
      </c>
      <c r="I89" s="101">
        <v>2025</v>
      </c>
      <c r="J89" s="77">
        <v>152</v>
      </c>
      <c r="K89" s="78" t="s">
        <v>1786</v>
      </c>
      <c r="L89" s="459"/>
      <c r="N89" s="100"/>
      <c r="O89" s="99"/>
      <c r="P89" s="85"/>
      <c r="R89" s="16"/>
    </row>
    <row r="90" spans="2:18">
      <c r="B90" s="83"/>
      <c r="C90" s="84"/>
      <c r="D90" s="85"/>
      <c r="E90" s="86"/>
      <c r="F90" s="87"/>
      <c r="H90" s="458">
        <v>2025</v>
      </c>
      <c r="I90" s="101">
        <v>2032</v>
      </c>
      <c r="J90" s="77">
        <v>140</v>
      </c>
      <c r="K90" s="78" t="s">
        <v>1785</v>
      </c>
      <c r="L90" s="459"/>
      <c r="N90" s="98"/>
      <c r="R90" s="16"/>
    </row>
    <row r="91" spans="2:18">
      <c r="B91" s="83"/>
      <c r="C91" s="84"/>
      <c r="D91" s="85"/>
      <c r="E91" s="86"/>
      <c r="F91" s="87"/>
      <c r="H91" s="458">
        <v>2036</v>
      </c>
      <c r="I91" s="101">
        <v>2042</v>
      </c>
      <c r="J91" s="77">
        <v>120</v>
      </c>
      <c r="K91" s="78" t="s">
        <v>1783</v>
      </c>
      <c r="L91" s="459"/>
      <c r="N91" s="98"/>
      <c r="R91" s="16"/>
    </row>
    <row r="92" spans="2:18">
      <c r="B92" s="83"/>
      <c r="C92" s="84"/>
      <c r="D92" s="85"/>
      <c r="E92" s="86"/>
      <c r="F92" s="87"/>
      <c r="H92" s="458">
        <v>2042</v>
      </c>
      <c r="I92" s="101" t="s">
        <v>1788</v>
      </c>
      <c r="J92" s="77">
        <v>152</v>
      </c>
      <c r="K92" s="78" t="s">
        <v>1786</v>
      </c>
      <c r="L92" s="459"/>
      <c r="N92" s="98"/>
      <c r="R92" s="16"/>
    </row>
    <row r="93" spans="2:18">
      <c r="B93" s="83"/>
      <c r="C93" s="84"/>
      <c r="D93" s="85"/>
      <c r="E93" s="86"/>
      <c r="F93" s="87"/>
      <c r="H93" s="458" t="s">
        <v>1787</v>
      </c>
      <c r="I93" s="101">
        <v>2060</v>
      </c>
      <c r="J93" s="77">
        <v>152</v>
      </c>
      <c r="K93" s="78" t="s">
        <v>1786</v>
      </c>
      <c r="L93" s="459"/>
      <c r="N93" s="98"/>
      <c r="R93" s="16"/>
    </row>
    <row r="94" spans="2:18">
      <c r="B94" s="89"/>
      <c r="F94" s="16"/>
      <c r="H94" s="458">
        <v>2060</v>
      </c>
      <c r="I94" s="101">
        <v>2068</v>
      </c>
      <c r="J94" s="77">
        <v>160</v>
      </c>
      <c r="K94" s="78" t="s">
        <v>1785</v>
      </c>
      <c r="L94" s="348"/>
      <c r="N94" s="98"/>
      <c r="R94" s="16"/>
    </row>
    <row r="95" spans="2:18" ht="8.25" customHeight="1">
      <c r="B95" s="89"/>
      <c r="F95" s="16"/>
      <c r="H95" s="463"/>
      <c r="L95" s="464"/>
      <c r="N95" s="98"/>
      <c r="R95" s="16"/>
    </row>
    <row r="96" spans="2:18" ht="15.75" thickBot="1">
      <c r="F96" s="16"/>
      <c r="H96" s="1005" t="s">
        <v>1784</v>
      </c>
      <c r="I96" s="1006"/>
      <c r="J96" s="1006"/>
      <c r="K96" s="555">
        <v>656.2</v>
      </c>
      <c r="L96" s="556" t="s">
        <v>1805</v>
      </c>
      <c r="N96" s="98"/>
      <c r="R96" s="16"/>
    </row>
    <row r="97" spans="6:18">
      <c r="F97" s="16"/>
      <c r="H97" s="19"/>
      <c r="L97"/>
      <c r="N97" s="98"/>
      <c r="R97" s="16"/>
    </row>
    <row r="98" spans="6:18">
      <c r="F98" s="16"/>
      <c r="H98" s="19"/>
      <c r="L98"/>
      <c r="N98" s="98"/>
      <c r="R98" s="16"/>
    </row>
    <row r="99" spans="6:18">
      <c r="F99" s="16"/>
      <c r="H99" s="19"/>
      <c r="I99" s="546"/>
      <c r="J99" s="547" t="s">
        <v>2099</v>
      </c>
      <c r="K99" s="548"/>
      <c r="L99"/>
      <c r="N99" s="98"/>
      <c r="R99" s="16"/>
    </row>
    <row r="100" spans="6:18">
      <c r="F100" s="16"/>
      <c r="H100" s="19"/>
      <c r="I100" s="546"/>
      <c r="J100" s="547" t="s">
        <v>2100</v>
      </c>
      <c r="K100" s="548"/>
      <c r="L100"/>
      <c r="N100" s="98"/>
      <c r="R100" s="16"/>
    </row>
    <row r="101" spans="6:18">
      <c r="F101" s="16"/>
      <c r="H101" s="19"/>
      <c r="L101"/>
      <c r="N101" s="98"/>
      <c r="R101" s="16"/>
    </row>
    <row r="102" spans="6:18">
      <c r="F102" s="16"/>
      <c r="H102" s="19"/>
      <c r="L102"/>
      <c r="N102" s="98"/>
      <c r="R102" s="16"/>
    </row>
    <row r="103" spans="6:18">
      <c r="F103" s="16"/>
      <c r="H103" s="19"/>
      <c r="L103"/>
      <c r="N103" s="98"/>
      <c r="R103" s="16"/>
    </row>
    <row r="104" spans="6:18">
      <c r="F104" s="16"/>
      <c r="H104" s="19"/>
      <c r="L104"/>
      <c r="N104" s="98"/>
      <c r="R104" s="16"/>
    </row>
    <row r="105" spans="6:18">
      <c r="F105" s="16"/>
      <c r="H105" s="19"/>
      <c r="L105"/>
      <c r="N105" s="98"/>
      <c r="R105" s="16"/>
    </row>
    <row r="106" spans="6:18">
      <c r="F106" s="16"/>
      <c r="H106" s="19"/>
      <c r="L106"/>
      <c r="N106" s="98"/>
      <c r="R106" s="16"/>
    </row>
    <row r="107" spans="6:18">
      <c r="F107" s="16"/>
      <c r="H107" s="19"/>
      <c r="L107"/>
      <c r="N107" s="98"/>
      <c r="R107" s="16"/>
    </row>
    <row r="108" spans="6:18">
      <c r="F108" s="16"/>
      <c r="H108" s="19"/>
      <c r="L108"/>
      <c r="N108" s="98"/>
      <c r="R108" s="16"/>
    </row>
    <row r="109" spans="6:18">
      <c r="F109" s="16"/>
      <c r="H109" s="19"/>
      <c r="L109"/>
      <c r="N109" s="98"/>
      <c r="R109" s="16"/>
    </row>
    <row r="110" spans="6:18">
      <c r="F110" s="16"/>
      <c r="H110" s="19"/>
      <c r="L110"/>
      <c r="N110" s="98"/>
      <c r="R110" s="16"/>
    </row>
    <row r="111" spans="6:18">
      <c r="F111" s="16"/>
      <c r="H111" s="19"/>
      <c r="L111"/>
      <c r="N111" s="98"/>
      <c r="R111" s="16"/>
    </row>
    <row r="112" spans="6:18">
      <c r="F112" s="16"/>
      <c r="H112" s="19"/>
      <c r="L112"/>
      <c r="N112" s="98"/>
      <c r="R112" s="16"/>
    </row>
    <row r="113" spans="6:18">
      <c r="F113" s="16"/>
      <c r="H113" s="19"/>
      <c r="L113"/>
      <c r="N113" s="98"/>
      <c r="R113" s="16"/>
    </row>
    <row r="114" spans="6:18">
      <c r="F114" s="16"/>
      <c r="H114" s="19"/>
      <c r="L114"/>
      <c r="N114" s="98"/>
      <c r="R114" s="16"/>
    </row>
    <row r="115" spans="6:18">
      <c r="F115" s="16"/>
      <c r="H115" s="19"/>
      <c r="L115"/>
      <c r="N115" s="98"/>
      <c r="R115" s="16"/>
    </row>
    <row r="116" spans="6:18">
      <c r="F116" s="16"/>
      <c r="H116" s="19"/>
      <c r="L116"/>
      <c r="N116" s="98"/>
      <c r="R116" s="16"/>
    </row>
    <row r="117" spans="6:18">
      <c r="F117" s="16"/>
      <c r="H117" s="19"/>
      <c r="L117"/>
      <c r="N117" s="98"/>
      <c r="R117" s="16"/>
    </row>
    <row r="118" spans="6:18">
      <c r="F118" s="16"/>
      <c r="H118" s="19"/>
      <c r="L118"/>
      <c r="N118" s="98"/>
      <c r="R118" s="16"/>
    </row>
    <row r="119" spans="6:18">
      <c r="F119" s="16"/>
      <c r="H119" s="19"/>
      <c r="L119"/>
      <c r="N119" s="98"/>
      <c r="R119" s="16"/>
    </row>
    <row r="120" spans="6:18">
      <c r="F120" s="16"/>
      <c r="H120" s="19"/>
      <c r="L120"/>
      <c r="N120" s="98"/>
      <c r="R120" s="16"/>
    </row>
    <row r="121" spans="6:18">
      <c r="F121" s="16"/>
      <c r="H121" s="19"/>
      <c r="L121"/>
      <c r="N121" s="98"/>
      <c r="R121" s="16"/>
    </row>
    <row r="122" spans="6:18">
      <c r="F122" s="16"/>
      <c r="H122" s="19"/>
      <c r="L122"/>
      <c r="N122" s="98"/>
      <c r="R122" s="16"/>
    </row>
    <row r="123" spans="6:18">
      <c r="F123" s="16"/>
      <c r="H123" s="19"/>
      <c r="L123"/>
      <c r="N123" s="98"/>
      <c r="R123" s="16"/>
    </row>
    <row r="124" spans="6:18">
      <c r="F124" s="16"/>
      <c r="H124" s="19"/>
      <c r="L124"/>
      <c r="N124" s="98"/>
      <c r="R124" s="16"/>
    </row>
    <row r="125" spans="6:18">
      <c r="F125" s="16"/>
      <c r="H125" s="19"/>
      <c r="L125"/>
      <c r="N125" s="98"/>
      <c r="R125" s="16"/>
    </row>
    <row r="126" spans="6:18">
      <c r="F126" s="16"/>
      <c r="H126" s="19"/>
      <c r="L126"/>
      <c r="N126" s="98"/>
      <c r="R126" s="16"/>
    </row>
    <row r="127" spans="6:18">
      <c r="F127" s="16"/>
      <c r="H127" s="19"/>
      <c r="L127"/>
      <c r="N127" s="98"/>
      <c r="R127" s="16"/>
    </row>
    <row r="128" spans="6:18">
      <c r="F128" s="16"/>
      <c r="H128" s="19"/>
      <c r="L128"/>
      <c r="N128" s="98"/>
      <c r="R128" s="16"/>
    </row>
    <row r="129" spans="6:18">
      <c r="F129" s="16"/>
      <c r="H129" s="19"/>
      <c r="L129"/>
      <c r="N129" s="98"/>
      <c r="R129" s="16"/>
    </row>
    <row r="130" spans="6:18">
      <c r="F130" s="16"/>
      <c r="H130" s="19"/>
      <c r="L130"/>
      <c r="N130" s="98"/>
      <c r="R130" s="16"/>
    </row>
    <row r="131" spans="6:18">
      <c r="F131" s="16"/>
      <c r="H131" s="19"/>
      <c r="L131"/>
      <c r="N131" s="98"/>
      <c r="R131" s="16"/>
    </row>
    <row r="132" spans="6:18">
      <c r="F132" s="16"/>
      <c r="H132" s="19"/>
      <c r="L132"/>
      <c r="N132" s="98"/>
      <c r="R132" s="16"/>
    </row>
    <row r="133" spans="6:18">
      <c r="F133" s="16"/>
      <c r="H133" s="19"/>
      <c r="L133"/>
      <c r="N133" s="98"/>
      <c r="R133" s="16"/>
    </row>
    <row r="134" spans="6:18">
      <c r="F134" s="16"/>
      <c r="H134" s="19"/>
      <c r="L134"/>
      <c r="N134" s="98"/>
      <c r="R134" s="16"/>
    </row>
    <row r="135" spans="6:18">
      <c r="F135" s="16"/>
      <c r="H135" s="19"/>
      <c r="L135"/>
      <c r="N135" s="98"/>
      <c r="R135" s="16"/>
    </row>
    <row r="136" spans="6:18">
      <c r="F136" s="16"/>
      <c r="H136" s="19"/>
      <c r="L136"/>
      <c r="N136" s="98"/>
      <c r="R136" s="16"/>
    </row>
    <row r="137" spans="6:18">
      <c r="F137" s="16"/>
      <c r="H137" s="19"/>
      <c r="L137"/>
      <c r="N137" s="98"/>
      <c r="R137" s="16"/>
    </row>
    <row r="138" spans="6:18">
      <c r="F138" s="16"/>
      <c r="H138" s="19"/>
      <c r="L138"/>
      <c r="N138" s="98"/>
      <c r="R138" s="16"/>
    </row>
    <row r="139" spans="6:18">
      <c r="F139" s="16"/>
      <c r="H139" s="19"/>
      <c r="L139"/>
      <c r="N139" s="98"/>
      <c r="R139" s="16"/>
    </row>
    <row r="140" spans="6:18">
      <c r="F140" s="16"/>
      <c r="H140" s="19"/>
      <c r="L140"/>
      <c r="N140" s="98"/>
      <c r="R140" s="16"/>
    </row>
    <row r="141" spans="6:18">
      <c r="F141" s="16"/>
      <c r="H141" s="19"/>
      <c r="L141"/>
      <c r="N141" s="98"/>
      <c r="R141" s="16"/>
    </row>
    <row r="142" spans="6:18">
      <c r="F142" s="16"/>
      <c r="H142" s="19"/>
      <c r="L142"/>
      <c r="N142" s="98"/>
      <c r="R142" s="16"/>
    </row>
    <row r="143" spans="6:18">
      <c r="F143" s="16"/>
      <c r="H143" s="19"/>
      <c r="L143"/>
      <c r="N143" s="98"/>
      <c r="R143" s="16"/>
    </row>
    <row r="144" spans="6:18">
      <c r="F144" s="16"/>
      <c r="H144" s="19"/>
      <c r="L144"/>
      <c r="N144" s="98"/>
      <c r="R144" s="16"/>
    </row>
    <row r="145" spans="6:18">
      <c r="F145" s="16"/>
      <c r="H145" s="19"/>
      <c r="L145"/>
      <c r="N145" s="98"/>
      <c r="R145" s="16"/>
    </row>
    <row r="146" spans="6:18">
      <c r="F146" s="16"/>
      <c r="H146" s="19"/>
      <c r="L146"/>
      <c r="N146" s="98"/>
      <c r="R146" s="16"/>
    </row>
    <row r="147" spans="6:18">
      <c r="F147" s="16"/>
      <c r="H147" s="19"/>
      <c r="L147"/>
      <c r="N147" s="98"/>
      <c r="R147" s="16"/>
    </row>
    <row r="148" spans="6:18">
      <c r="F148" s="16"/>
      <c r="H148" s="19"/>
      <c r="L148"/>
      <c r="N148" s="98"/>
      <c r="R148" s="16"/>
    </row>
    <row r="149" spans="6:18">
      <c r="F149" s="16"/>
      <c r="H149" s="19"/>
      <c r="L149"/>
      <c r="N149" s="98"/>
      <c r="R149" s="16"/>
    </row>
    <row r="150" spans="6:18">
      <c r="F150" s="16"/>
      <c r="H150" s="19"/>
      <c r="L150"/>
      <c r="N150" s="98"/>
      <c r="R150" s="16"/>
    </row>
    <row r="151" spans="6:18">
      <c r="F151" s="16"/>
      <c r="H151" s="19"/>
      <c r="L151"/>
      <c r="N151" s="98"/>
      <c r="R151" s="16"/>
    </row>
    <row r="152" spans="6:18">
      <c r="F152" s="16"/>
      <c r="H152" s="19"/>
      <c r="L152"/>
      <c r="N152" s="98"/>
      <c r="R152" s="16"/>
    </row>
    <row r="153" spans="6:18">
      <c r="F153" s="16"/>
      <c r="H153" s="19"/>
      <c r="L153"/>
      <c r="N153" s="98"/>
      <c r="R153" s="16"/>
    </row>
    <row r="154" spans="6:18">
      <c r="F154" s="16"/>
      <c r="H154" s="19"/>
      <c r="L154"/>
      <c r="N154" s="98"/>
      <c r="R154" s="16"/>
    </row>
    <row r="155" spans="6:18">
      <c r="F155" s="16"/>
      <c r="H155" s="19"/>
      <c r="L155"/>
      <c r="N155" s="98"/>
      <c r="R155" s="16"/>
    </row>
    <row r="156" spans="6:18">
      <c r="F156" s="16"/>
      <c r="H156" s="19"/>
      <c r="L156"/>
      <c r="N156" s="98"/>
      <c r="R156" s="16"/>
    </row>
    <row r="157" spans="6:18">
      <c r="F157" s="16"/>
      <c r="H157" s="19"/>
      <c r="L157"/>
      <c r="N157" s="98"/>
      <c r="R157" s="16"/>
    </row>
    <row r="158" spans="6:18">
      <c r="F158" s="16"/>
      <c r="H158" s="19"/>
      <c r="L158"/>
      <c r="N158" s="98"/>
      <c r="R158" s="16"/>
    </row>
    <row r="159" spans="6:18">
      <c r="F159" s="16"/>
      <c r="H159" s="19"/>
      <c r="L159"/>
      <c r="N159" s="98"/>
      <c r="R159" s="16"/>
    </row>
    <row r="160" spans="6:18">
      <c r="F160" s="16"/>
      <c r="H160" s="19"/>
      <c r="L160"/>
      <c r="N160" s="98"/>
      <c r="R160" s="16"/>
    </row>
    <row r="161" spans="6:18">
      <c r="F161" s="16"/>
      <c r="H161" s="19"/>
      <c r="L161"/>
      <c r="N161" s="98"/>
      <c r="R161" s="16"/>
    </row>
    <row r="162" spans="6:18">
      <c r="F162" s="16"/>
      <c r="H162" s="19"/>
      <c r="L162"/>
      <c r="N162" s="98"/>
      <c r="R162" s="16"/>
    </row>
    <row r="163" spans="6:18">
      <c r="F163" s="16"/>
      <c r="H163" s="19"/>
      <c r="L163"/>
      <c r="N163" s="98"/>
      <c r="R163" s="16"/>
    </row>
    <row r="164" spans="6:18">
      <c r="F164" s="16"/>
      <c r="H164" s="19"/>
      <c r="L164"/>
      <c r="N164" s="98"/>
      <c r="R164" s="16"/>
    </row>
    <row r="165" spans="6:18">
      <c r="F165" s="16"/>
      <c r="H165" s="19"/>
      <c r="L165"/>
      <c r="N165" s="98"/>
      <c r="R165" s="16"/>
    </row>
    <row r="166" spans="6:18">
      <c r="F166" s="16"/>
      <c r="H166" s="19"/>
      <c r="L166"/>
      <c r="N166" s="98"/>
      <c r="R166" s="16"/>
    </row>
    <row r="167" spans="6:18">
      <c r="F167" s="16"/>
      <c r="H167" s="19"/>
      <c r="L167"/>
      <c r="N167" s="98"/>
      <c r="R167" s="16"/>
    </row>
    <row r="168" spans="6:18">
      <c r="F168" s="16"/>
      <c r="H168" s="19"/>
      <c r="L168"/>
      <c r="N168" s="98"/>
      <c r="R168" s="16"/>
    </row>
    <row r="169" spans="6:18">
      <c r="F169" s="16"/>
      <c r="H169" s="19"/>
      <c r="L169"/>
      <c r="N169" s="98"/>
      <c r="R169" s="16"/>
    </row>
    <row r="170" spans="6:18">
      <c r="F170" s="16"/>
      <c r="H170" s="19"/>
      <c r="L170"/>
      <c r="N170" s="98"/>
      <c r="R170" s="16"/>
    </row>
    <row r="171" spans="6:18">
      <c r="F171" s="16"/>
      <c r="H171" s="19"/>
      <c r="L171"/>
      <c r="N171" s="98"/>
      <c r="R171" s="16"/>
    </row>
    <row r="172" spans="6:18">
      <c r="F172" s="16"/>
      <c r="H172" s="19"/>
      <c r="L172"/>
      <c r="N172" s="98"/>
      <c r="R172" s="16"/>
    </row>
    <row r="173" spans="6:18">
      <c r="F173" s="16"/>
      <c r="H173" s="19"/>
      <c r="L173"/>
      <c r="N173" s="98"/>
      <c r="R173" s="16"/>
    </row>
    <row r="174" spans="6:18">
      <c r="F174" s="16"/>
      <c r="H174" s="19"/>
      <c r="L174"/>
      <c r="N174" s="98"/>
      <c r="R174" s="16"/>
    </row>
    <row r="175" spans="6:18">
      <c r="F175" s="16"/>
      <c r="H175" s="19"/>
      <c r="L175"/>
      <c r="N175" s="98"/>
      <c r="R175" s="16"/>
    </row>
    <row r="176" spans="6:18">
      <c r="F176" s="16"/>
      <c r="H176" s="19"/>
      <c r="L176"/>
      <c r="N176" s="98"/>
      <c r="R176" s="16"/>
    </row>
    <row r="177" spans="6:18">
      <c r="F177" s="16"/>
      <c r="H177" s="19"/>
      <c r="L177"/>
      <c r="N177" s="98"/>
      <c r="R177" s="16"/>
    </row>
    <row r="178" spans="6:18">
      <c r="F178" s="16"/>
      <c r="H178" s="19"/>
      <c r="L178"/>
      <c r="N178" s="98"/>
      <c r="R178" s="16"/>
    </row>
    <row r="179" spans="6:18">
      <c r="F179" s="16"/>
      <c r="H179" s="19"/>
      <c r="L179"/>
      <c r="N179" s="98"/>
      <c r="R179" s="16"/>
    </row>
    <row r="180" spans="6:18">
      <c r="F180" s="16"/>
      <c r="H180" s="19"/>
      <c r="L180"/>
      <c r="N180" s="98"/>
      <c r="R180" s="16"/>
    </row>
    <row r="181" spans="6:18">
      <c r="F181" s="16"/>
      <c r="H181" s="19"/>
      <c r="L181"/>
      <c r="N181" s="98"/>
      <c r="R181" s="16"/>
    </row>
    <row r="182" spans="6:18">
      <c r="F182" s="16"/>
      <c r="H182" s="19"/>
      <c r="L182"/>
      <c r="N182" s="98"/>
      <c r="R182" s="16"/>
    </row>
    <row r="183" spans="6:18">
      <c r="F183" s="16"/>
      <c r="H183" s="19"/>
      <c r="L183"/>
      <c r="N183" s="98"/>
      <c r="R183" s="16"/>
    </row>
    <row r="184" spans="6:18">
      <c r="F184" s="16"/>
      <c r="H184" s="19"/>
      <c r="L184"/>
      <c r="N184" s="98"/>
      <c r="R184" s="16"/>
    </row>
    <row r="185" spans="6:18">
      <c r="F185" s="16"/>
      <c r="H185" s="19"/>
      <c r="L185"/>
      <c r="N185" s="98"/>
      <c r="R185" s="16"/>
    </row>
    <row r="186" spans="6:18">
      <c r="F186" s="16"/>
      <c r="H186" s="19"/>
      <c r="L186"/>
      <c r="N186" s="98"/>
      <c r="R186" s="16"/>
    </row>
    <row r="187" spans="6:18">
      <c r="F187" s="16"/>
      <c r="H187" s="19"/>
      <c r="L187"/>
      <c r="N187" s="98"/>
      <c r="R187" s="16"/>
    </row>
    <row r="188" spans="6:18">
      <c r="F188" s="16"/>
      <c r="H188" s="19"/>
      <c r="L188"/>
      <c r="N188" s="98"/>
      <c r="R188" s="16"/>
    </row>
    <row r="189" spans="6:18">
      <c r="F189" s="16"/>
      <c r="H189" s="19"/>
      <c r="L189"/>
      <c r="N189" s="98"/>
      <c r="R189" s="16"/>
    </row>
    <row r="190" spans="6:18">
      <c r="F190" s="16"/>
      <c r="H190" s="19"/>
      <c r="L190"/>
      <c r="N190" s="98"/>
      <c r="R190" s="16"/>
    </row>
    <row r="191" spans="6:18">
      <c r="F191" s="16"/>
      <c r="H191" s="19"/>
      <c r="L191"/>
      <c r="N191" s="98"/>
      <c r="R191" s="16"/>
    </row>
    <row r="192" spans="6:18">
      <c r="F192" s="16"/>
      <c r="H192" s="19"/>
      <c r="L192"/>
      <c r="N192" s="98"/>
      <c r="R192" s="16"/>
    </row>
    <row r="193" spans="6:18">
      <c r="F193" s="16"/>
      <c r="H193" s="19"/>
      <c r="L193"/>
      <c r="N193" s="98"/>
      <c r="R193" s="16"/>
    </row>
    <row r="194" spans="6:18">
      <c r="F194" s="16"/>
      <c r="H194" s="19"/>
      <c r="L194"/>
      <c r="N194" s="98"/>
      <c r="R194" s="16"/>
    </row>
    <row r="195" spans="6:18">
      <c r="F195" s="16"/>
      <c r="H195" s="19"/>
      <c r="L195"/>
      <c r="N195" s="98"/>
      <c r="R195" s="16"/>
    </row>
    <row r="196" spans="6:18">
      <c r="F196" s="16"/>
      <c r="H196" s="19"/>
      <c r="L196"/>
      <c r="N196" s="98"/>
      <c r="R196" s="16"/>
    </row>
    <row r="197" spans="6:18">
      <c r="F197" s="16"/>
      <c r="H197" s="19"/>
      <c r="L197"/>
      <c r="N197" s="98"/>
      <c r="R197" s="16"/>
    </row>
    <row r="198" spans="6:18">
      <c r="F198" s="16"/>
      <c r="H198" s="19"/>
      <c r="L198"/>
      <c r="N198" s="98"/>
      <c r="R198" s="16"/>
    </row>
    <row r="199" spans="6:18">
      <c r="F199" s="16"/>
      <c r="H199" s="19"/>
      <c r="L199"/>
      <c r="N199" s="98"/>
      <c r="R199" s="16"/>
    </row>
    <row r="200" spans="6:18">
      <c r="F200" s="16"/>
      <c r="H200" s="19"/>
      <c r="L200"/>
      <c r="N200" s="98"/>
      <c r="R200" s="16"/>
    </row>
    <row r="201" spans="6:18">
      <c r="F201" s="16"/>
      <c r="H201" s="19"/>
      <c r="L201"/>
      <c r="N201" s="98"/>
      <c r="R201" s="16"/>
    </row>
    <row r="202" spans="6:18">
      <c r="F202" s="16"/>
      <c r="H202" s="19"/>
      <c r="L202"/>
      <c r="N202" s="98"/>
      <c r="R202" s="16"/>
    </row>
    <row r="203" spans="6:18">
      <c r="F203" s="16"/>
      <c r="H203" s="19"/>
      <c r="L203"/>
      <c r="N203" s="98"/>
      <c r="R203" s="16"/>
    </row>
    <row r="204" spans="6:18">
      <c r="F204" s="16"/>
      <c r="H204" s="19"/>
      <c r="L204"/>
      <c r="N204" s="98"/>
      <c r="R204" s="16"/>
    </row>
    <row r="205" spans="6:18">
      <c r="F205" s="16"/>
      <c r="H205" s="19"/>
      <c r="L205"/>
      <c r="N205" s="98"/>
      <c r="R205" s="16"/>
    </row>
    <row r="206" spans="6:18">
      <c r="F206" s="16"/>
      <c r="H206" s="19"/>
      <c r="L206"/>
      <c r="N206" s="98"/>
      <c r="R206" s="16"/>
    </row>
    <row r="207" spans="6:18">
      <c r="F207" s="16"/>
      <c r="H207" s="19"/>
      <c r="L207"/>
      <c r="N207" s="98"/>
      <c r="R207" s="16"/>
    </row>
    <row r="208" spans="6:18">
      <c r="F208" s="16"/>
      <c r="H208" s="19"/>
      <c r="L208"/>
      <c r="N208" s="98"/>
      <c r="R208" s="16"/>
    </row>
    <row r="209" spans="6:18">
      <c r="F209" s="16"/>
      <c r="H209" s="19"/>
      <c r="L209"/>
      <c r="N209" s="98"/>
      <c r="R209" s="16"/>
    </row>
    <row r="210" spans="6:18">
      <c r="F210" s="16"/>
      <c r="H210" s="19"/>
      <c r="L210"/>
      <c r="N210" s="98"/>
      <c r="R210" s="16"/>
    </row>
    <row r="211" spans="6:18">
      <c r="F211" s="16"/>
      <c r="H211" s="19"/>
      <c r="L211"/>
      <c r="N211" s="98"/>
      <c r="R211" s="16"/>
    </row>
    <row r="212" spans="6:18">
      <c r="F212" s="16"/>
      <c r="H212" s="19"/>
      <c r="L212"/>
      <c r="N212" s="98"/>
      <c r="R212" s="16"/>
    </row>
    <row r="213" spans="6:18">
      <c r="F213" s="16"/>
      <c r="H213" s="19"/>
      <c r="L213"/>
      <c r="N213" s="98"/>
      <c r="R213" s="16"/>
    </row>
    <row r="214" spans="6:18">
      <c r="F214" s="16"/>
      <c r="H214" s="19"/>
      <c r="L214"/>
      <c r="N214" s="98"/>
      <c r="R214" s="16"/>
    </row>
    <row r="215" spans="6:18">
      <c r="F215" s="16"/>
      <c r="H215" s="19"/>
      <c r="L215"/>
      <c r="N215" s="98"/>
      <c r="R215" s="16"/>
    </row>
    <row r="216" spans="6:18">
      <c r="F216" s="16"/>
      <c r="H216" s="19"/>
      <c r="L216"/>
      <c r="N216" s="98"/>
      <c r="R216" s="16"/>
    </row>
    <row r="217" spans="6:18">
      <c r="F217" s="16"/>
      <c r="H217" s="19"/>
      <c r="L217"/>
      <c r="N217" s="98"/>
      <c r="R217" s="16"/>
    </row>
    <row r="218" spans="6:18">
      <c r="F218" s="16"/>
      <c r="H218" s="19"/>
      <c r="L218"/>
      <c r="N218" s="98"/>
      <c r="R218" s="16"/>
    </row>
    <row r="219" spans="6:18">
      <c r="F219" s="16"/>
      <c r="H219" s="19"/>
      <c r="L219"/>
      <c r="N219" s="98"/>
      <c r="R219" s="16"/>
    </row>
    <row r="220" spans="6:18">
      <c r="F220" s="16"/>
      <c r="H220" s="19"/>
      <c r="L220"/>
      <c r="N220" s="98"/>
      <c r="R220" s="16"/>
    </row>
    <row r="221" spans="6:18">
      <c r="F221" s="16"/>
      <c r="H221" s="19"/>
      <c r="L221"/>
      <c r="N221" s="98"/>
      <c r="R221" s="16"/>
    </row>
    <row r="222" spans="6:18">
      <c r="F222" s="16"/>
      <c r="H222" s="19"/>
      <c r="L222"/>
      <c r="N222" s="98"/>
      <c r="R222" s="16"/>
    </row>
    <row r="223" spans="6:18">
      <c r="F223" s="16"/>
      <c r="H223" s="19"/>
      <c r="L223"/>
      <c r="N223" s="98"/>
      <c r="R223" s="16"/>
    </row>
    <row r="224" spans="6:18">
      <c r="F224" s="16"/>
      <c r="H224" s="19"/>
      <c r="L224"/>
      <c r="N224" s="98"/>
      <c r="R224" s="16"/>
    </row>
    <row r="225" spans="6:18">
      <c r="F225" s="16"/>
      <c r="H225" s="19"/>
      <c r="L225"/>
      <c r="N225" s="98"/>
      <c r="R225" s="16"/>
    </row>
    <row r="226" spans="6:18">
      <c r="F226" s="16"/>
      <c r="H226" s="19"/>
      <c r="L226"/>
      <c r="N226" s="98"/>
      <c r="R226" s="16"/>
    </row>
    <row r="227" spans="6:18">
      <c r="F227" s="16"/>
      <c r="H227" s="19"/>
      <c r="L227"/>
      <c r="N227" s="98"/>
      <c r="R227" s="16"/>
    </row>
    <row r="228" spans="6:18">
      <c r="F228" s="16"/>
      <c r="H228" s="19"/>
      <c r="L228"/>
      <c r="N228" s="98"/>
      <c r="R228" s="16"/>
    </row>
    <row r="229" spans="6:18">
      <c r="F229" s="16"/>
      <c r="H229" s="19"/>
      <c r="L229"/>
      <c r="N229" s="98"/>
      <c r="R229" s="16"/>
    </row>
    <row r="230" spans="6:18">
      <c r="F230" s="16"/>
      <c r="H230" s="19"/>
      <c r="L230"/>
      <c r="N230" s="98"/>
      <c r="R230" s="16"/>
    </row>
    <row r="231" spans="6:18">
      <c r="F231" s="16"/>
      <c r="H231" s="19"/>
      <c r="L231"/>
      <c r="N231" s="98"/>
      <c r="R231" s="16"/>
    </row>
    <row r="232" spans="6:18">
      <c r="F232" s="16"/>
      <c r="H232" s="19"/>
      <c r="L232"/>
      <c r="N232" s="98"/>
      <c r="R232" s="16"/>
    </row>
    <row r="233" spans="6:18">
      <c r="F233" s="16"/>
      <c r="H233" s="19"/>
      <c r="L233"/>
      <c r="N233" s="98"/>
      <c r="R233" s="16"/>
    </row>
    <row r="234" spans="6:18">
      <c r="F234" s="16"/>
      <c r="H234" s="19"/>
      <c r="L234"/>
      <c r="N234" s="98"/>
      <c r="R234" s="16"/>
    </row>
    <row r="235" spans="6:18">
      <c r="F235" s="16"/>
      <c r="H235" s="19"/>
      <c r="L235"/>
      <c r="N235" s="98"/>
      <c r="R235" s="16"/>
    </row>
    <row r="236" spans="6:18">
      <c r="F236" s="16"/>
      <c r="H236" s="19"/>
      <c r="L236"/>
      <c r="N236" s="98"/>
      <c r="R236" s="16"/>
    </row>
    <row r="237" spans="6:18">
      <c r="F237" s="16"/>
      <c r="H237" s="19"/>
      <c r="L237"/>
      <c r="N237" s="98"/>
      <c r="R237" s="16"/>
    </row>
    <row r="238" spans="6:18">
      <c r="F238" s="16"/>
      <c r="H238" s="19"/>
      <c r="L238"/>
      <c r="N238" s="98"/>
      <c r="R238" s="16"/>
    </row>
    <row r="239" spans="6:18">
      <c r="F239" s="16"/>
      <c r="H239" s="19"/>
      <c r="L239"/>
      <c r="N239" s="98"/>
      <c r="R239" s="16"/>
    </row>
    <row r="240" spans="6:18">
      <c r="F240" s="16"/>
      <c r="H240" s="19"/>
      <c r="L240"/>
      <c r="N240" s="98"/>
      <c r="R240" s="16"/>
    </row>
    <row r="241" spans="6:18">
      <c r="F241" s="16"/>
      <c r="H241" s="19"/>
      <c r="L241"/>
      <c r="N241" s="98"/>
      <c r="R241" s="16"/>
    </row>
    <row r="242" spans="6:18">
      <c r="F242" s="16"/>
      <c r="H242" s="19"/>
      <c r="L242"/>
      <c r="N242" s="98"/>
      <c r="R242" s="16"/>
    </row>
    <row r="243" spans="6:18">
      <c r="F243" s="16"/>
      <c r="H243" s="19"/>
      <c r="L243"/>
      <c r="N243" s="98"/>
      <c r="R243" s="16"/>
    </row>
    <row r="244" spans="6:18">
      <c r="F244" s="16"/>
      <c r="H244" s="19"/>
      <c r="L244"/>
      <c r="N244" s="98"/>
      <c r="R244" s="16"/>
    </row>
    <row r="245" spans="6:18">
      <c r="F245" s="16"/>
      <c r="H245" s="19"/>
      <c r="L245"/>
      <c r="N245" s="98"/>
      <c r="R245" s="16"/>
    </row>
    <row r="246" spans="6:18">
      <c r="F246" s="16"/>
      <c r="H246" s="19"/>
      <c r="L246"/>
      <c r="N246" s="98"/>
      <c r="R246" s="16"/>
    </row>
    <row r="247" spans="6:18">
      <c r="F247" s="16"/>
      <c r="H247" s="19"/>
      <c r="L247"/>
      <c r="N247" s="98"/>
      <c r="R247" s="16"/>
    </row>
    <row r="248" spans="6:18">
      <c r="F248" s="16"/>
      <c r="H248" s="19"/>
      <c r="L248"/>
      <c r="N248" s="98"/>
      <c r="R248" s="16"/>
    </row>
    <row r="249" spans="6:18">
      <c r="F249" s="16"/>
      <c r="H249" s="19"/>
      <c r="L249"/>
      <c r="N249" s="98"/>
      <c r="R249" s="16"/>
    </row>
    <row r="250" spans="6:18">
      <c r="F250" s="16"/>
      <c r="H250" s="19"/>
      <c r="L250"/>
      <c r="N250" s="98"/>
      <c r="R250" s="16"/>
    </row>
    <row r="251" spans="6:18">
      <c r="F251" s="16"/>
      <c r="H251" s="19"/>
      <c r="L251"/>
      <c r="N251" s="98"/>
      <c r="R251" s="16"/>
    </row>
    <row r="252" spans="6:18">
      <c r="F252" s="16"/>
      <c r="H252" s="19"/>
      <c r="L252"/>
      <c r="N252" s="98"/>
      <c r="R252" s="16"/>
    </row>
    <row r="253" spans="6:18">
      <c r="F253" s="16"/>
      <c r="H253" s="19"/>
      <c r="L253"/>
      <c r="N253" s="98"/>
      <c r="R253" s="16"/>
    </row>
    <row r="254" spans="6:18">
      <c r="F254" s="16"/>
      <c r="H254" s="19"/>
      <c r="L254"/>
      <c r="N254" s="98"/>
      <c r="R254" s="16"/>
    </row>
    <row r="255" spans="6:18">
      <c r="F255" s="16"/>
      <c r="H255" s="19"/>
      <c r="L255"/>
      <c r="N255" s="98"/>
      <c r="R255" s="16"/>
    </row>
    <row r="256" spans="6:18">
      <c r="F256" s="16"/>
      <c r="H256" s="19"/>
      <c r="L256"/>
      <c r="N256" s="98"/>
      <c r="R256" s="16"/>
    </row>
    <row r="257" spans="6:18">
      <c r="F257" s="16"/>
      <c r="H257" s="19"/>
      <c r="L257"/>
      <c r="N257" s="98"/>
      <c r="R257" s="16"/>
    </row>
    <row r="258" spans="6:18">
      <c r="F258" s="16"/>
      <c r="H258" s="19"/>
      <c r="L258"/>
      <c r="N258" s="98"/>
      <c r="R258" s="16"/>
    </row>
    <row r="259" spans="6:18">
      <c r="F259" s="16"/>
      <c r="H259" s="19"/>
      <c r="L259"/>
      <c r="N259" s="98"/>
      <c r="R259" s="16"/>
    </row>
    <row r="260" spans="6:18">
      <c r="F260" s="16"/>
      <c r="H260" s="19"/>
      <c r="L260"/>
      <c r="N260" s="98"/>
      <c r="R260" s="16"/>
    </row>
    <row r="261" spans="6:18">
      <c r="F261" s="16"/>
      <c r="H261" s="19"/>
      <c r="L261"/>
      <c r="N261" s="98"/>
      <c r="R261" s="16"/>
    </row>
    <row r="262" spans="6:18">
      <c r="F262" s="16"/>
      <c r="H262" s="19"/>
      <c r="L262"/>
      <c r="N262" s="98"/>
      <c r="R262" s="16"/>
    </row>
    <row r="263" spans="6:18">
      <c r="F263" s="16"/>
      <c r="H263" s="19"/>
      <c r="L263"/>
      <c r="N263" s="98"/>
      <c r="R263" s="16"/>
    </row>
    <row r="264" spans="6:18">
      <c r="F264" s="16"/>
      <c r="H264" s="19"/>
      <c r="L264"/>
      <c r="N264" s="98"/>
      <c r="R264" s="16"/>
    </row>
    <row r="265" spans="6:18">
      <c r="F265" s="16"/>
      <c r="H265" s="19"/>
      <c r="L265"/>
      <c r="N265" s="98"/>
      <c r="R265" s="16"/>
    </row>
    <row r="266" spans="6:18">
      <c r="F266" s="16"/>
      <c r="H266" s="19"/>
      <c r="L266"/>
      <c r="N266" s="98"/>
      <c r="R266" s="16"/>
    </row>
    <row r="267" spans="6:18">
      <c r="F267" s="16"/>
      <c r="H267" s="19"/>
      <c r="L267"/>
      <c r="N267" s="98"/>
      <c r="R267" s="16"/>
    </row>
    <row r="268" spans="6:18">
      <c r="F268" s="16"/>
      <c r="H268" s="19"/>
      <c r="L268"/>
      <c r="N268" s="98"/>
      <c r="R268" s="16"/>
    </row>
    <row r="269" spans="6:18">
      <c r="F269" s="16"/>
      <c r="H269" s="19"/>
      <c r="L269"/>
      <c r="N269" s="98"/>
      <c r="R269" s="16"/>
    </row>
    <row r="270" spans="6:18">
      <c r="F270" s="16"/>
      <c r="H270" s="19"/>
      <c r="L270"/>
      <c r="N270" s="98"/>
      <c r="R270" s="16"/>
    </row>
    <row r="271" spans="6:18">
      <c r="F271" s="16"/>
      <c r="H271" s="19"/>
      <c r="L271"/>
      <c r="N271" s="98"/>
      <c r="R271" s="16"/>
    </row>
    <row r="272" spans="6:18">
      <c r="F272" s="16"/>
      <c r="H272" s="19"/>
      <c r="L272"/>
      <c r="N272" s="98"/>
      <c r="R272" s="16"/>
    </row>
    <row r="273" spans="6:18">
      <c r="F273" s="16"/>
      <c r="H273" s="19"/>
      <c r="L273"/>
      <c r="N273" s="98"/>
      <c r="R273" s="16"/>
    </row>
    <row r="274" spans="6:18">
      <c r="F274" s="16"/>
      <c r="H274" s="19"/>
      <c r="L274"/>
      <c r="N274" s="98"/>
      <c r="R274" s="16"/>
    </row>
    <row r="275" spans="6:18">
      <c r="F275" s="16"/>
      <c r="H275" s="19"/>
      <c r="L275"/>
      <c r="N275" s="98"/>
      <c r="R275" s="16"/>
    </row>
    <row r="276" spans="6:18">
      <c r="F276" s="16"/>
      <c r="H276" s="19"/>
      <c r="L276"/>
      <c r="N276" s="98"/>
      <c r="R276" s="16"/>
    </row>
    <row r="277" spans="6:18">
      <c r="F277" s="16"/>
      <c r="H277" s="19"/>
      <c r="L277"/>
      <c r="N277" s="98"/>
      <c r="R277" s="16"/>
    </row>
    <row r="278" spans="6:18">
      <c r="F278" s="16"/>
      <c r="H278" s="19"/>
      <c r="L278"/>
      <c r="N278" s="98"/>
      <c r="R278" s="16"/>
    </row>
    <row r="279" spans="6:18">
      <c r="F279" s="16"/>
      <c r="H279" s="19"/>
      <c r="L279"/>
      <c r="N279" s="98"/>
      <c r="R279" s="16"/>
    </row>
    <row r="280" spans="6:18">
      <c r="F280" s="16"/>
      <c r="H280" s="19"/>
      <c r="L280"/>
      <c r="N280" s="98"/>
      <c r="R280" s="16"/>
    </row>
    <row r="281" spans="6:18">
      <c r="F281" s="16"/>
      <c r="H281" s="19"/>
      <c r="L281"/>
      <c r="N281" s="98"/>
      <c r="R281" s="16"/>
    </row>
    <row r="282" spans="6:18">
      <c r="F282" s="16"/>
      <c r="H282" s="19"/>
      <c r="L282"/>
      <c r="N282" s="98"/>
      <c r="R282" s="16"/>
    </row>
    <row r="283" spans="6:18">
      <c r="F283" s="16"/>
      <c r="H283" s="19"/>
      <c r="L283"/>
      <c r="N283" s="98"/>
      <c r="R283" s="16"/>
    </row>
    <row r="284" spans="6:18">
      <c r="F284" s="16"/>
      <c r="H284" s="19"/>
      <c r="L284"/>
      <c r="N284" s="98"/>
      <c r="R284" s="16"/>
    </row>
    <row r="285" spans="6:18">
      <c r="F285" s="16"/>
      <c r="H285" s="19"/>
      <c r="L285"/>
      <c r="N285" s="98"/>
      <c r="R285" s="16"/>
    </row>
    <row r="286" spans="6:18">
      <c r="F286" s="16"/>
      <c r="H286" s="19"/>
      <c r="L286"/>
      <c r="N286" s="98"/>
      <c r="R286" s="16"/>
    </row>
    <row r="287" spans="6:18">
      <c r="F287" s="16"/>
      <c r="H287" s="19"/>
      <c r="L287"/>
      <c r="N287" s="98"/>
      <c r="R287" s="16"/>
    </row>
    <row r="288" spans="6:18">
      <c r="F288" s="16"/>
      <c r="H288" s="19"/>
      <c r="L288"/>
      <c r="N288" s="98"/>
      <c r="R288" s="16"/>
    </row>
    <row r="289" spans="6:18">
      <c r="F289" s="16"/>
      <c r="H289" s="19"/>
      <c r="L289"/>
      <c r="N289" s="98"/>
      <c r="R289" s="16"/>
    </row>
    <row r="290" spans="6:18">
      <c r="F290" s="16"/>
      <c r="H290" s="19"/>
      <c r="L290"/>
      <c r="N290" s="98"/>
      <c r="R290" s="16"/>
    </row>
    <row r="291" spans="6:18">
      <c r="F291" s="16"/>
      <c r="H291" s="19"/>
      <c r="L291"/>
      <c r="N291" s="98"/>
      <c r="R291" s="16"/>
    </row>
    <row r="292" spans="6:18">
      <c r="F292" s="16"/>
      <c r="H292" s="19"/>
      <c r="L292"/>
      <c r="N292" s="98"/>
      <c r="R292" s="16"/>
    </row>
    <row r="293" spans="6:18">
      <c r="F293" s="16"/>
      <c r="H293" s="19"/>
      <c r="L293"/>
      <c r="N293" s="98"/>
      <c r="R293" s="16"/>
    </row>
    <row r="294" spans="6:18">
      <c r="F294" s="16"/>
      <c r="H294" s="19"/>
      <c r="L294"/>
      <c r="N294" s="98"/>
      <c r="R294" s="16"/>
    </row>
    <row r="295" spans="6:18">
      <c r="F295" s="16"/>
      <c r="H295" s="19"/>
      <c r="L295"/>
      <c r="N295" s="98"/>
      <c r="R295" s="16"/>
    </row>
    <row r="296" spans="6:18">
      <c r="F296" s="16"/>
      <c r="H296" s="19"/>
      <c r="L296"/>
      <c r="N296" s="98"/>
      <c r="R296" s="16"/>
    </row>
    <row r="297" spans="6:18">
      <c r="F297" s="16"/>
      <c r="H297" s="19"/>
      <c r="L297"/>
      <c r="N297" s="98"/>
      <c r="R297" s="16"/>
    </row>
    <row r="298" spans="6:18">
      <c r="F298" s="16"/>
      <c r="H298" s="19"/>
      <c r="L298"/>
      <c r="N298" s="98"/>
      <c r="R298" s="16"/>
    </row>
    <row r="299" spans="6:18">
      <c r="F299" s="16"/>
      <c r="H299" s="19"/>
      <c r="L299"/>
      <c r="N299" s="98"/>
      <c r="R299" s="16"/>
    </row>
    <row r="300" spans="6:18">
      <c r="F300" s="16"/>
      <c r="H300" s="19"/>
      <c r="L300"/>
      <c r="N300" s="98"/>
      <c r="R300" s="16"/>
    </row>
    <row r="301" spans="6:18">
      <c r="F301" s="16"/>
      <c r="H301" s="19"/>
      <c r="L301"/>
      <c r="N301" s="98"/>
      <c r="R301" s="16"/>
    </row>
    <row r="302" spans="6:18">
      <c r="F302" s="16"/>
      <c r="H302" s="19"/>
      <c r="L302"/>
      <c r="N302" s="98"/>
      <c r="R302" s="16"/>
    </row>
    <row r="303" spans="6:18">
      <c r="F303" s="16"/>
      <c r="H303" s="19"/>
      <c r="L303"/>
      <c r="N303" s="98"/>
      <c r="R303" s="16"/>
    </row>
    <row r="304" spans="6:18">
      <c r="F304" s="16"/>
      <c r="H304" s="19"/>
      <c r="L304"/>
      <c r="N304" s="98"/>
      <c r="R304" s="16"/>
    </row>
    <row r="305" spans="6:18">
      <c r="F305" s="16"/>
      <c r="H305" s="19"/>
      <c r="L305"/>
      <c r="N305" s="98"/>
      <c r="R305" s="16"/>
    </row>
    <row r="306" spans="6:18">
      <c r="F306" s="16"/>
      <c r="H306" s="19"/>
      <c r="L306"/>
      <c r="N306" s="98"/>
      <c r="R306" s="16"/>
    </row>
    <row r="307" spans="6:18">
      <c r="F307" s="16"/>
      <c r="H307" s="19"/>
      <c r="L307"/>
      <c r="N307" s="98"/>
      <c r="R307" s="16"/>
    </row>
    <row r="308" spans="6:18">
      <c r="F308" s="16"/>
      <c r="H308" s="19"/>
      <c r="L308"/>
      <c r="N308" s="98"/>
      <c r="R308" s="16"/>
    </row>
    <row r="309" spans="6:18">
      <c r="F309" s="16"/>
      <c r="H309" s="19"/>
      <c r="L309"/>
      <c r="N309" s="98"/>
      <c r="R309" s="16"/>
    </row>
    <row r="310" spans="6:18">
      <c r="F310" s="16"/>
      <c r="H310" s="19"/>
      <c r="L310"/>
      <c r="N310" s="98"/>
      <c r="R310" s="16"/>
    </row>
    <row r="311" spans="6:18">
      <c r="F311" s="16"/>
      <c r="H311" s="19"/>
      <c r="L311"/>
      <c r="N311" s="98"/>
      <c r="R311" s="16"/>
    </row>
    <row r="312" spans="6:18">
      <c r="F312" s="16"/>
      <c r="H312" s="19"/>
      <c r="L312"/>
      <c r="N312" s="98"/>
      <c r="R312" s="16"/>
    </row>
    <row r="313" spans="6:18">
      <c r="F313" s="16"/>
      <c r="H313" s="19"/>
      <c r="L313"/>
      <c r="N313" s="98"/>
      <c r="R313" s="16"/>
    </row>
    <row r="314" spans="6:18">
      <c r="F314" s="16"/>
      <c r="H314" s="19"/>
      <c r="L314"/>
      <c r="N314" s="98"/>
      <c r="R314" s="16"/>
    </row>
    <row r="315" spans="6:18">
      <c r="F315" s="16"/>
      <c r="H315" s="19"/>
      <c r="L315"/>
      <c r="N315" s="98"/>
      <c r="R315" s="16"/>
    </row>
    <row r="316" spans="6:18">
      <c r="F316" s="16"/>
      <c r="H316" s="19"/>
      <c r="L316"/>
      <c r="N316" s="98"/>
      <c r="R316" s="16"/>
    </row>
    <row r="317" spans="6:18">
      <c r="F317" s="16"/>
      <c r="H317" s="19"/>
      <c r="L317"/>
      <c r="N317" s="98"/>
      <c r="R317" s="16"/>
    </row>
    <row r="318" spans="6:18">
      <c r="F318" s="16"/>
      <c r="H318" s="19"/>
      <c r="L318"/>
      <c r="N318" s="98"/>
      <c r="R318" s="16"/>
    </row>
    <row r="319" spans="6:18">
      <c r="F319" s="16"/>
      <c r="H319" s="19"/>
      <c r="L319"/>
      <c r="N319" s="98"/>
      <c r="R319" s="16"/>
    </row>
    <row r="320" spans="6:18">
      <c r="F320" s="16"/>
      <c r="H320" s="19"/>
      <c r="L320"/>
      <c r="N320" s="98"/>
      <c r="R320" s="16"/>
    </row>
    <row r="321" spans="6:18">
      <c r="F321" s="16"/>
      <c r="H321" s="19"/>
      <c r="L321"/>
      <c r="N321" s="98"/>
      <c r="R321" s="16"/>
    </row>
    <row r="322" spans="6:18">
      <c r="F322" s="16"/>
      <c r="H322" s="19"/>
      <c r="L322"/>
      <c r="N322" s="98"/>
      <c r="R322" s="16"/>
    </row>
    <row r="323" spans="6:18">
      <c r="F323" s="16"/>
      <c r="H323" s="19"/>
      <c r="L323"/>
      <c r="N323" s="98"/>
      <c r="R323" s="16"/>
    </row>
    <row r="324" spans="6:18">
      <c r="F324" s="16"/>
      <c r="H324" s="19"/>
      <c r="L324"/>
      <c r="N324" s="98"/>
      <c r="R324" s="16"/>
    </row>
    <row r="325" spans="6:18">
      <c r="F325" s="16"/>
      <c r="H325" s="19"/>
      <c r="L325"/>
      <c r="N325" s="98"/>
      <c r="R325" s="16"/>
    </row>
    <row r="326" spans="6:18">
      <c r="F326" s="16"/>
      <c r="H326" s="19"/>
      <c r="L326"/>
      <c r="N326" s="98"/>
      <c r="R326" s="16"/>
    </row>
    <row r="327" spans="6:18">
      <c r="F327" s="16"/>
      <c r="H327" s="19"/>
      <c r="L327"/>
      <c r="N327" s="98"/>
      <c r="R327" s="16"/>
    </row>
    <row r="328" spans="6:18">
      <c r="F328" s="16"/>
      <c r="H328" s="19"/>
      <c r="L328"/>
      <c r="N328" s="98"/>
      <c r="R328" s="16"/>
    </row>
    <row r="329" spans="6:18">
      <c r="F329" s="16"/>
      <c r="H329" s="19"/>
      <c r="L329"/>
      <c r="N329" s="98"/>
      <c r="R329" s="16"/>
    </row>
    <row r="330" spans="6:18">
      <c r="F330" s="16"/>
      <c r="H330" s="19"/>
      <c r="L330"/>
      <c r="N330" s="98"/>
      <c r="R330" s="16"/>
    </row>
    <row r="331" spans="6:18">
      <c r="F331" s="16"/>
      <c r="H331" s="19"/>
      <c r="L331"/>
      <c r="N331" s="98"/>
      <c r="R331" s="16"/>
    </row>
    <row r="332" spans="6:18">
      <c r="F332" s="16"/>
      <c r="H332" s="19"/>
      <c r="L332"/>
      <c r="N332" s="98"/>
      <c r="R332" s="16"/>
    </row>
    <row r="333" spans="6:18">
      <c r="F333" s="16"/>
      <c r="H333" s="19"/>
      <c r="L333"/>
      <c r="N333" s="98"/>
      <c r="R333" s="16"/>
    </row>
    <row r="334" spans="6:18">
      <c r="F334" s="16"/>
      <c r="H334" s="19"/>
      <c r="L334"/>
      <c r="N334" s="98"/>
      <c r="R334" s="16"/>
    </row>
    <row r="335" spans="6:18">
      <c r="F335" s="16"/>
      <c r="H335" s="19"/>
      <c r="L335"/>
      <c r="N335" s="98"/>
      <c r="R335" s="16"/>
    </row>
    <row r="336" spans="6:18">
      <c r="F336" s="16"/>
      <c r="H336" s="19"/>
      <c r="L336"/>
      <c r="N336" s="98"/>
      <c r="R336" s="16"/>
    </row>
    <row r="337" spans="6:18">
      <c r="F337" s="16"/>
      <c r="H337" s="19"/>
      <c r="L337"/>
      <c r="N337" s="98"/>
      <c r="R337" s="16"/>
    </row>
    <row r="338" spans="6:18">
      <c r="F338" s="16"/>
      <c r="H338" s="19"/>
      <c r="L338"/>
      <c r="N338" s="98"/>
      <c r="R338" s="16"/>
    </row>
    <row r="339" spans="6:18">
      <c r="F339" s="16"/>
      <c r="H339" s="19"/>
      <c r="L339"/>
      <c r="N339" s="98"/>
      <c r="R339" s="16"/>
    </row>
    <row r="340" spans="6:18">
      <c r="F340" s="16"/>
      <c r="H340" s="19"/>
      <c r="L340"/>
      <c r="N340" s="98"/>
      <c r="R340" s="16"/>
    </row>
    <row r="341" spans="6:18">
      <c r="F341" s="16"/>
      <c r="H341" s="19"/>
      <c r="L341"/>
      <c r="N341" s="98"/>
      <c r="R341" s="16"/>
    </row>
    <row r="342" spans="6:18">
      <c r="F342" s="16"/>
      <c r="H342" s="19"/>
      <c r="L342"/>
      <c r="N342" s="98"/>
      <c r="R342" s="16"/>
    </row>
    <row r="343" spans="6:18">
      <c r="F343" s="16"/>
      <c r="H343" s="19"/>
      <c r="L343"/>
      <c r="N343" s="98"/>
      <c r="R343" s="16"/>
    </row>
    <row r="344" spans="6:18">
      <c r="F344" s="16"/>
      <c r="H344" s="19"/>
      <c r="L344"/>
      <c r="N344" s="98"/>
      <c r="R344" s="16"/>
    </row>
    <row r="345" spans="6:18">
      <c r="F345" s="16"/>
      <c r="H345" s="19"/>
      <c r="L345"/>
      <c r="N345" s="98"/>
      <c r="R345" s="16"/>
    </row>
    <row r="346" spans="6:18">
      <c r="F346" s="16"/>
      <c r="H346" s="19"/>
      <c r="L346"/>
      <c r="N346" s="98"/>
      <c r="R346" s="16"/>
    </row>
    <row r="347" spans="6:18">
      <c r="F347" s="16"/>
      <c r="H347" s="19"/>
      <c r="L347"/>
      <c r="N347" s="98"/>
      <c r="R347" s="16"/>
    </row>
    <row r="348" spans="6:18">
      <c r="F348" s="16"/>
      <c r="H348" s="19"/>
      <c r="L348"/>
      <c r="N348" s="98"/>
      <c r="R348" s="16"/>
    </row>
    <row r="349" spans="6:18">
      <c r="F349" s="16"/>
      <c r="H349" s="19"/>
      <c r="L349"/>
      <c r="N349" s="98"/>
      <c r="R349" s="16"/>
    </row>
    <row r="350" spans="6:18">
      <c r="F350" s="16"/>
      <c r="H350" s="19"/>
      <c r="L350"/>
      <c r="N350" s="98"/>
      <c r="R350" s="16"/>
    </row>
    <row r="351" spans="6:18">
      <c r="F351" s="16"/>
      <c r="H351" s="19"/>
      <c r="L351"/>
      <c r="N351" s="98"/>
      <c r="R351" s="16"/>
    </row>
    <row r="352" spans="6:18">
      <c r="F352" s="16"/>
      <c r="H352" s="19"/>
      <c r="L352"/>
      <c r="N352" s="98"/>
      <c r="R352" s="16"/>
    </row>
    <row r="353" spans="6:18">
      <c r="F353" s="16"/>
      <c r="H353" s="19"/>
      <c r="L353"/>
      <c r="N353" s="98"/>
      <c r="R353" s="16"/>
    </row>
    <row r="354" spans="6:18">
      <c r="F354" s="16"/>
      <c r="H354" s="19"/>
      <c r="L354"/>
      <c r="N354" s="98"/>
      <c r="R354" s="16"/>
    </row>
    <row r="355" spans="6:18">
      <c r="F355" s="16"/>
      <c r="H355" s="19"/>
      <c r="L355"/>
      <c r="N355" s="98"/>
      <c r="R355" s="16"/>
    </row>
    <row r="356" spans="6:18">
      <c r="F356" s="16"/>
      <c r="H356" s="19"/>
      <c r="L356"/>
      <c r="N356" s="98"/>
      <c r="R356" s="16"/>
    </row>
    <row r="357" spans="6:18">
      <c r="F357" s="16"/>
      <c r="H357" s="19"/>
      <c r="L357"/>
      <c r="N357" s="98"/>
      <c r="R357" s="16"/>
    </row>
    <row r="358" spans="6:18">
      <c r="F358" s="16"/>
      <c r="H358" s="19"/>
      <c r="L358"/>
      <c r="N358" s="98"/>
      <c r="R358" s="16"/>
    </row>
    <row r="359" spans="6:18">
      <c r="F359" s="16"/>
      <c r="H359" s="19"/>
      <c r="L359"/>
      <c r="N359" s="98"/>
      <c r="R359" s="16"/>
    </row>
    <row r="360" spans="6:18">
      <c r="F360" s="16"/>
      <c r="H360" s="19"/>
      <c r="L360"/>
      <c r="N360" s="98"/>
      <c r="R360" s="16"/>
    </row>
    <row r="361" spans="6:18">
      <c r="F361" s="16"/>
      <c r="H361" s="19"/>
      <c r="L361"/>
      <c r="N361" s="98"/>
      <c r="R361" s="16"/>
    </row>
    <row r="362" spans="6:18">
      <c r="F362" s="16"/>
      <c r="H362" s="19"/>
      <c r="L362"/>
      <c r="N362" s="98"/>
      <c r="R362" s="16"/>
    </row>
    <row r="363" spans="6:18">
      <c r="F363" s="16"/>
      <c r="H363" s="19"/>
      <c r="L363"/>
      <c r="N363" s="98"/>
      <c r="R363" s="16"/>
    </row>
    <row r="364" spans="6:18">
      <c r="F364" s="16"/>
      <c r="H364" s="19"/>
      <c r="L364"/>
      <c r="N364" s="98"/>
      <c r="R364" s="16"/>
    </row>
    <row r="365" spans="6:18">
      <c r="F365" s="16"/>
      <c r="H365" s="19"/>
      <c r="L365"/>
      <c r="N365" s="98"/>
      <c r="R365" s="16"/>
    </row>
    <row r="366" spans="6:18">
      <c r="F366" s="16"/>
      <c r="H366" s="19"/>
      <c r="L366"/>
      <c r="N366" s="98"/>
      <c r="R366" s="16"/>
    </row>
    <row r="367" spans="6:18">
      <c r="F367" s="16"/>
      <c r="H367" s="19"/>
      <c r="L367"/>
      <c r="N367" s="98"/>
      <c r="R367" s="16"/>
    </row>
    <row r="368" spans="6:18">
      <c r="F368" s="16"/>
      <c r="H368" s="19"/>
      <c r="L368"/>
      <c r="N368" s="98"/>
      <c r="R368" s="16"/>
    </row>
    <row r="369" spans="6:18">
      <c r="F369" s="16"/>
      <c r="H369" s="19"/>
      <c r="L369"/>
      <c r="N369" s="98"/>
      <c r="R369" s="16"/>
    </row>
    <row r="370" spans="6:18">
      <c r="F370" s="16"/>
      <c r="H370" s="19"/>
      <c r="L370"/>
      <c r="N370" s="98"/>
      <c r="R370" s="16"/>
    </row>
    <row r="371" spans="6:18">
      <c r="F371" s="16"/>
      <c r="H371" s="19"/>
      <c r="L371"/>
      <c r="N371" s="98"/>
      <c r="R371" s="16"/>
    </row>
    <row r="372" spans="6:18">
      <c r="F372" s="16"/>
      <c r="H372" s="19"/>
      <c r="L372"/>
      <c r="N372" s="98"/>
      <c r="R372" s="16"/>
    </row>
    <row r="373" spans="6:18">
      <c r="F373" s="16"/>
      <c r="H373" s="19"/>
      <c r="L373"/>
      <c r="N373" s="98"/>
      <c r="R373" s="16"/>
    </row>
    <row r="374" spans="6:18">
      <c r="F374" s="16"/>
      <c r="H374" s="19"/>
      <c r="L374"/>
      <c r="N374" s="98"/>
      <c r="R374" s="16"/>
    </row>
    <row r="375" spans="6:18">
      <c r="F375" s="16"/>
      <c r="H375" s="19"/>
      <c r="L375"/>
      <c r="N375" s="98"/>
      <c r="R375" s="16"/>
    </row>
    <row r="376" spans="6:18">
      <c r="F376" s="16"/>
      <c r="H376" s="19"/>
      <c r="L376"/>
      <c r="N376" s="98"/>
      <c r="R376" s="16"/>
    </row>
    <row r="377" spans="6:18">
      <c r="F377" s="16"/>
      <c r="H377" s="19"/>
      <c r="L377"/>
      <c r="N377" s="98"/>
      <c r="R377" s="16"/>
    </row>
    <row r="378" spans="6:18">
      <c r="F378" s="16"/>
      <c r="H378" s="19"/>
      <c r="L378"/>
      <c r="N378" s="98"/>
      <c r="R378" s="16"/>
    </row>
    <row r="379" spans="6:18">
      <c r="F379" s="16"/>
      <c r="H379" s="19"/>
      <c r="L379"/>
      <c r="N379" s="98"/>
      <c r="R379" s="16"/>
    </row>
    <row r="380" spans="6:18">
      <c r="F380" s="16"/>
      <c r="H380" s="19"/>
      <c r="L380"/>
      <c r="N380" s="98"/>
      <c r="R380" s="16"/>
    </row>
    <row r="381" spans="6:18">
      <c r="F381" s="16"/>
      <c r="H381" s="19"/>
      <c r="L381"/>
      <c r="N381" s="98"/>
      <c r="R381" s="16"/>
    </row>
    <row r="382" spans="6:18">
      <c r="F382" s="16"/>
      <c r="H382" s="19"/>
      <c r="L382"/>
      <c r="N382" s="98"/>
      <c r="R382" s="16"/>
    </row>
    <row r="383" spans="6:18">
      <c r="F383" s="16"/>
      <c r="H383" s="19"/>
      <c r="L383"/>
      <c r="N383" s="98"/>
      <c r="R383" s="16"/>
    </row>
    <row r="384" spans="6:18">
      <c r="F384" s="16"/>
      <c r="H384" s="19"/>
      <c r="L384"/>
      <c r="N384" s="98"/>
      <c r="R384" s="16"/>
    </row>
    <row r="385" spans="6:18">
      <c r="F385" s="16"/>
      <c r="H385" s="19"/>
      <c r="L385"/>
      <c r="N385" s="98"/>
      <c r="R385" s="16"/>
    </row>
    <row r="386" spans="6:18">
      <c r="F386" s="16"/>
      <c r="H386" s="19"/>
      <c r="L386"/>
      <c r="N386" s="98"/>
      <c r="R386" s="16"/>
    </row>
    <row r="387" spans="6:18">
      <c r="F387" s="16"/>
      <c r="H387" s="19"/>
      <c r="L387"/>
      <c r="N387" s="98"/>
      <c r="R387" s="16"/>
    </row>
    <row r="388" spans="6:18">
      <c r="F388" s="16"/>
      <c r="H388" s="19"/>
      <c r="L388"/>
      <c r="N388" s="98"/>
      <c r="R388" s="16"/>
    </row>
    <row r="389" spans="6:18">
      <c r="F389" s="16"/>
      <c r="H389" s="19"/>
      <c r="L389"/>
      <c r="N389" s="98"/>
      <c r="R389" s="16"/>
    </row>
    <row r="390" spans="6:18">
      <c r="F390" s="16"/>
      <c r="H390" s="19"/>
      <c r="L390"/>
      <c r="N390" s="98"/>
      <c r="R390" s="16"/>
    </row>
    <row r="391" spans="6:18">
      <c r="F391" s="16"/>
      <c r="H391" s="19"/>
      <c r="L391"/>
      <c r="N391" s="98"/>
      <c r="R391" s="16"/>
    </row>
    <row r="392" spans="6:18">
      <c r="F392" s="16"/>
      <c r="H392" s="19"/>
      <c r="L392"/>
      <c r="N392" s="98"/>
      <c r="R392" s="16"/>
    </row>
    <row r="393" spans="6:18">
      <c r="F393" s="16"/>
      <c r="H393" s="19"/>
      <c r="L393"/>
      <c r="N393" s="98"/>
      <c r="R393" s="16"/>
    </row>
    <row r="394" spans="6:18">
      <c r="F394" s="16"/>
      <c r="H394" s="19"/>
      <c r="L394"/>
      <c r="N394" s="98"/>
      <c r="R394" s="16"/>
    </row>
    <row r="395" spans="6:18">
      <c r="F395" s="16"/>
      <c r="H395" s="19"/>
      <c r="L395"/>
      <c r="N395" s="98"/>
      <c r="R395" s="16"/>
    </row>
    <row r="396" spans="6:18">
      <c r="F396" s="16"/>
      <c r="H396" s="19"/>
      <c r="L396"/>
      <c r="N396" s="98"/>
      <c r="R396" s="16"/>
    </row>
    <row r="397" spans="6:18">
      <c r="F397" s="16"/>
      <c r="H397" s="19"/>
      <c r="L397"/>
      <c r="N397" s="98"/>
      <c r="R397" s="16"/>
    </row>
    <row r="398" spans="6:18">
      <c r="F398" s="16"/>
      <c r="H398" s="19"/>
      <c r="L398"/>
      <c r="N398" s="98"/>
      <c r="R398" s="16"/>
    </row>
    <row r="399" spans="6:18">
      <c r="F399" s="16"/>
      <c r="H399" s="19"/>
      <c r="L399"/>
      <c r="N399" s="98"/>
      <c r="R399" s="16"/>
    </row>
    <row r="400" spans="6:18">
      <c r="F400" s="16"/>
      <c r="H400" s="19"/>
      <c r="L400"/>
      <c r="N400" s="98"/>
      <c r="R400" s="16"/>
    </row>
    <row r="401" spans="6:18">
      <c r="F401" s="16"/>
      <c r="H401" s="19"/>
      <c r="L401"/>
      <c r="N401" s="98"/>
      <c r="R401" s="16"/>
    </row>
    <row r="402" spans="6:18">
      <c r="F402" s="16"/>
      <c r="H402" s="19"/>
      <c r="L402"/>
      <c r="N402" s="98"/>
      <c r="R402" s="16"/>
    </row>
    <row r="403" spans="6:18">
      <c r="F403" s="16"/>
      <c r="H403" s="19"/>
      <c r="L403"/>
      <c r="N403" s="98"/>
      <c r="R403" s="16"/>
    </row>
    <row r="404" spans="6:18">
      <c r="F404" s="16"/>
      <c r="H404" s="19"/>
      <c r="L404"/>
      <c r="N404" s="98"/>
      <c r="R404" s="16"/>
    </row>
    <row r="405" spans="6:18">
      <c r="F405" s="16"/>
      <c r="H405" s="19"/>
      <c r="L405"/>
      <c r="N405" s="98"/>
      <c r="R405" s="16"/>
    </row>
    <row r="406" spans="6:18">
      <c r="F406" s="16"/>
      <c r="H406" s="19"/>
      <c r="L406"/>
      <c r="N406" s="98"/>
      <c r="R406" s="16"/>
    </row>
    <row r="407" spans="6:18">
      <c r="F407" s="16"/>
      <c r="H407" s="19"/>
      <c r="L407"/>
      <c r="N407" s="98"/>
      <c r="R407" s="16"/>
    </row>
    <row r="408" spans="6:18">
      <c r="F408" s="16"/>
      <c r="H408" s="19"/>
      <c r="L408"/>
      <c r="N408" s="98"/>
      <c r="R408" s="16"/>
    </row>
    <row r="409" spans="6:18">
      <c r="F409" s="16"/>
      <c r="H409" s="19"/>
      <c r="L409"/>
      <c r="N409" s="98"/>
      <c r="R409" s="16"/>
    </row>
    <row r="410" spans="6:18">
      <c r="F410" s="16"/>
      <c r="H410" s="19"/>
      <c r="L410"/>
      <c r="N410" s="98"/>
      <c r="R410" s="16"/>
    </row>
    <row r="411" spans="6:18">
      <c r="F411" s="16"/>
      <c r="H411" s="19"/>
      <c r="L411"/>
      <c r="N411" s="98"/>
      <c r="R411" s="16"/>
    </row>
    <row r="412" spans="6:18">
      <c r="F412" s="16"/>
      <c r="H412" s="19"/>
      <c r="L412"/>
      <c r="N412" s="98"/>
      <c r="R412" s="16"/>
    </row>
    <row r="413" spans="6:18">
      <c r="F413" s="16"/>
      <c r="H413" s="19"/>
      <c r="L413"/>
      <c r="N413" s="98"/>
      <c r="R413" s="16"/>
    </row>
    <row r="414" spans="6:18">
      <c r="F414" s="16"/>
      <c r="H414" s="19"/>
      <c r="L414"/>
      <c r="N414" s="98"/>
      <c r="R414" s="16"/>
    </row>
    <row r="415" spans="6:18">
      <c r="F415" s="16"/>
      <c r="H415" s="19"/>
      <c r="L415"/>
      <c r="N415" s="98"/>
      <c r="R415" s="16"/>
    </row>
    <row r="416" spans="6:18">
      <c r="F416" s="16"/>
      <c r="H416" s="19"/>
      <c r="L416"/>
      <c r="N416" s="98"/>
      <c r="R416" s="16"/>
    </row>
    <row r="417" spans="6:18">
      <c r="F417" s="16"/>
      <c r="H417" s="19"/>
      <c r="L417"/>
      <c r="N417" s="98"/>
      <c r="R417" s="16"/>
    </row>
    <row r="418" spans="6:18">
      <c r="F418" s="16"/>
      <c r="H418" s="19"/>
      <c r="L418"/>
      <c r="N418" s="98"/>
      <c r="R418" s="16"/>
    </row>
    <row r="419" spans="6:18">
      <c r="F419" s="16"/>
      <c r="H419" s="19"/>
      <c r="L419"/>
      <c r="N419" s="98"/>
      <c r="R419" s="16"/>
    </row>
    <row r="420" spans="6:18">
      <c r="F420" s="16"/>
      <c r="H420" s="19"/>
      <c r="L420"/>
      <c r="N420" s="98"/>
      <c r="R420" s="16"/>
    </row>
    <row r="421" spans="6:18">
      <c r="F421" s="16"/>
      <c r="H421" s="19"/>
      <c r="L421"/>
      <c r="N421" s="98"/>
      <c r="R421" s="16"/>
    </row>
    <row r="422" spans="6:18">
      <c r="F422" s="16"/>
      <c r="H422" s="19"/>
      <c r="L422"/>
      <c r="N422" s="98"/>
      <c r="R422" s="16"/>
    </row>
    <row r="423" spans="6:18">
      <c r="F423" s="16"/>
      <c r="H423" s="19"/>
      <c r="L423"/>
      <c r="N423" s="98"/>
      <c r="R423" s="16"/>
    </row>
    <row r="424" spans="6:18">
      <c r="F424" s="16"/>
      <c r="H424" s="19"/>
      <c r="L424"/>
      <c r="N424" s="98"/>
      <c r="R424" s="16"/>
    </row>
    <row r="425" spans="6:18">
      <c r="F425" s="16"/>
      <c r="H425" s="19"/>
      <c r="L425"/>
      <c r="N425" s="98"/>
      <c r="R425" s="16"/>
    </row>
    <row r="426" spans="6:18">
      <c r="F426" s="16"/>
      <c r="H426" s="19"/>
      <c r="L426"/>
      <c r="N426" s="98"/>
      <c r="R426" s="16"/>
    </row>
    <row r="427" spans="6:18">
      <c r="F427" s="16"/>
      <c r="H427" s="19"/>
      <c r="L427"/>
      <c r="N427" s="98"/>
      <c r="R427" s="16"/>
    </row>
    <row r="428" spans="6:18">
      <c r="F428" s="16"/>
      <c r="H428" s="19"/>
      <c r="L428"/>
      <c r="N428" s="98"/>
      <c r="R428" s="16"/>
    </row>
    <row r="429" spans="6:18">
      <c r="F429" s="16"/>
      <c r="H429" s="19"/>
      <c r="L429"/>
      <c r="N429" s="98"/>
      <c r="R429" s="16"/>
    </row>
    <row r="430" spans="6:18">
      <c r="F430" s="16"/>
      <c r="H430" s="19"/>
      <c r="L430"/>
      <c r="N430" s="98"/>
      <c r="R430" s="16"/>
    </row>
    <row r="431" spans="6:18">
      <c r="F431" s="16"/>
      <c r="H431" s="19"/>
      <c r="L431"/>
      <c r="N431" s="98"/>
      <c r="R431" s="16"/>
    </row>
    <row r="432" spans="6:18">
      <c r="F432" s="16"/>
      <c r="H432" s="19"/>
      <c r="L432"/>
      <c r="N432" s="98"/>
      <c r="R432" s="16"/>
    </row>
    <row r="433" spans="6:18">
      <c r="F433" s="16"/>
      <c r="H433" s="19"/>
      <c r="L433"/>
      <c r="N433" s="98"/>
      <c r="R433" s="16"/>
    </row>
    <row r="434" spans="6:18">
      <c r="F434" s="16"/>
      <c r="H434" s="19"/>
      <c r="L434"/>
      <c r="N434" s="98"/>
      <c r="R434" s="16"/>
    </row>
    <row r="435" spans="6:18">
      <c r="F435" s="16"/>
      <c r="H435" s="19"/>
      <c r="L435"/>
      <c r="N435" s="98"/>
      <c r="R435" s="16"/>
    </row>
    <row r="436" spans="6:18">
      <c r="F436" s="16"/>
      <c r="H436" s="19"/>
      <c r="L436"/>
      <c r="N436" s="98"/>
      <c r="R436" s="16"/>
    </row>
    <row r="437" spans="6:18">
      <c r="F437" s="16"/>
      <c r="H437" s="19"/>
      <c r="L437"/>
      <c r="N437" s="98"/>
      <c r="R437" s="16"/>
    </row>
    <row r="438" spans="6:18">
      <c r="F438" s="16"/>
      <c r="H438" s="19"/>
      <c r="L438"/>
      <c r="N438" s="98"/>
      <c r="R438" s="16"/>
    </row>
    <row r="439" spans="6:18">
      <c r="F439" s="16"/>
      <c r="H439" s="19"/>
      <c r="L439"/>
      <c r="N439" s="98"/>
      <c r="R439" s="16"/>
    </row>
    <row r="440" spans="6:18">
      <c r="F440" s="16"/>
      <c r="H440" s="19"/>
      <c r="L440"/>
      <c r="N440" s="98"/>
      <c r="R440" s="16"/>
    </row>
    <row r="441" spans="6:18">
      <c r="F441" s="16"/>
      <c r="H441" s="19"/>
      <c r="L441"/>
      <c r="N441" s="98"/>
      <c r="R441" s="16"/>
    </row>
    <row r="442" spans="6:18">
      <c r="F442" s="16"/>
      <c r="H442" s="19"/>
      <c r="L442"/>
      <c r="N442" s="98"/>
      <c r="R442" s="16"/>
    </row>
    <row r="443" spans="6:18">
      <c r="F443" s="16"/>
      <c r="H443" s="19"/>
      <c r="L443"/>
      <c r="N443" s="98"/>
      <c r="R443" s="16"/>
    </row>
    <row r="444" spans="6:18">
      <c r="F444" s="16"/>
      <c r="H444" s="19"/>
      <c r="L444"/>
      <c r="N444" s="98"/>
      <c r="R444" s="16"/>
    </row>
    <row r="445" spans="6:18">
      <c r="F445" s="16"/>
      <c r="H445" s="19"/>
      <c r="L445"/>
      <c r="N445" s="98"/>
      <c r="R445" s="16"/>
    </row>
    <row r="446" spans="6:18">
      <c r="F446" s="16"/>
      <c r="H446" s="19"/>
      <c r="L446"/>
      <c r="N446" s="98"/>
      <c r="R446" s="16"/>
    </row>
    <row r="447" spans="6:18">
      <c r="F447" s="16"/>
      <c r="H447" s="19"/>
      <c r="L447"/>
      <c r="N447" s="98"/>
      <c r="R447" s="16"/>
    </row>
    <row r="448" spans="6:18">
      <c r="F448" s="16"/>
      <c r="H448" s="19"/>
      <c r="L448"/>
      <c r="N448" s="98"/>
      <c r="R448" s="16"/>
    </row>
    <row r="449" spans="6:18">
      <c r="F449" s="16"/>
      <c r="H449" s="19"/>
      <c r="L449"/>
      <c r="N449" s="98"/>
      <c r="R449" s="16"/>
    </row>
    <row r="450" spans="6:18">
      <c r="F450" s="16"/>
      <c r="H450" s="19"/>
      <c r="L450"/>
      <c r="N450" s="98"/>
      <c r="R450" s="16"/>
    </row>
    <row r="451" spans="6:18">
      <c r="F451" s="16"/>
      <c r="H451" s="19"/>
      <c r="L451"/>
      <c r="N451" s="98"/>
      <c r="R451" s="16"/>
    </row>
    <row r="452" spans="6:18">
      <c r="F452" s="16"/>
      <c r="H452" s="19"/>
      <c r="L452"/>
      <c r="N452" s="98"/>
      <c r="R452" s="16"/>
    </row>
    <row r="453" spans="6:18">
      <c r="F453" s="16"/>
      <c r="H453" s="19"/>
      <c r="L453"/>
      <c r="N453" s="98"/>
      <c r="R453" s="16"/>
    </row>
    <row r="454" spans="6:18">
      <c r="F454" s="16"/>
      <c r="H454" s="19"/>
      <c r="L454"/>
      <c r="N454" s="98"/>
      <c r="R454" s="16"/>
    </row>
    <row r="455" spans="6:18">
      <c r="F455" s="16"/>
      <c r="H455" s="19"/>
      <c r="L455"/>
      <c r="N455" s="98"/>
      <c r="R455" s="16"/>
    </row>
    <row r="456" spans="6:18">
      <c r="F456" s="16"/>
      <c r="H456" s="19"/>
      <c r="L456"/>
      <c r="N456" s="98"/>
      <c r="R456" s="16"/>
    </row>
    <row r="457" spans="6:18">
      <c r="F457" s="16"/>
      <c r="H457" s="19"/>
      <c r="L457"/>
      <c r="N457" s="98"/>
      <c r="R457" s="16"/>
    </row>
    <row r="458" spans="6:18">
      <c r="F458" s="16"/>
      <c r="H458" s="19"/>
      <c r="L458"/>
      <c r="N458" s="98"/>
      <c r="R458" s="16"/>
    </row>
    <row r="459" spans="6:18">
      <c r="F459" s="16"/>
      <c r="H459" s="19"/>
      <c r="L459"/>
      <c r="N459" s="98"/>
      <c r="R459" s="16"/>
    </row>
    <row r="460" spans="6:18">
      <c r="F460" s="16"/>
      <c r="H460" s="19"/>
      <c r="L460"/>
      <c r="N460" s="98"/>
      <c r="R460" s="16"/>
    </row>
    <row r="461" spans="6:18">
      <c r="F461" s="16"/>
      <c r="H461" s="19"/>
      <c r="L461"/>
      <c r="N461" s="98"/>
      <c r="R461" s="16"/>
    </row>
    <row r="462" spans="6:18">
      <c r="F462" s="16"/>
      <c r="H462" s="19"/>
      <c r="L462"/>
      <c r="N462" s="98"/>
      <c r="R462" s="16"/>
    </row>
    <row r="463" spans="6:18">
      <c r="F463" s="16"/>
      <c r="H463" s="19"/>
      <c r="L463"/>
      <c r="N463" s="98"/>
      <c r="R463" s="16"/>
    </row>
    <row r="464" spans="6:18">
      <c r="F464" s="16"/>
      <c r="H464" s="19"/>
      <c r="L464"/>
      <c r="N464" s="98"/>
      <c r="R464" s="16"/>
    </row>
    <row r="465" spans="6:18">
      <c r="F465" s="16"/>
      <c r="H465" s="19"/>
      <c r="L465"/>
      <c r="N465" s="98"/>
      <c r="R465" s="16"/>
    </row>
    <row r="466" spans="6:18">
      <c r="F466" s="16"/>
      <c r="H466" s="19"/>
      <c r="L466"/>
      <c r="N466" s="98"/>
      <c r="R466" s="16"/>
    </row>
    <row r="467" spans="6:18">
      <c r="F467" s="16"/>
      <c r="H467" s="19"/>
      <c r="L467"/>
      <c r="N467" s="98"/>
      <c r="R467" s="16"/>
    </row>
    <row r="468" spans="6:18">
      <c r="F468" s="16"/>
      <c r="H468" s="19"/>
      <c r="L468"/>
      <c r="N468" s="98"/>
      <c r="R468" s="16"/>
    </row>
    <row r="469" spans="6:18">
      <c r="F469" s="16"/>
      <c r="H469" s="19"/>
      <c r="L469"/>
      <c r="N469" s="98"/>
      <c r="R469" s="16"/>
    </row>
    <row r="470" spans="6:18">
      <c r="F470" s="16"/>
      <c r="H470" s="19"/>
      <c r="L470"/>
      <c r="N470" s="98"/>
      <c r="R470" s="16"/>
    </row>
    <row r="471" spans="6:18">
      <c r="F471" s="16"/>
      <c r="H471" s="19"/>
      <c r="L471"/>
      <c r="N471" s="98"/>
      <c r="R471" s="16"/>
    </row>
    <row r="472" spans="6:18">
      <c r="F472" s="16"/>
      <c r="H472" s="19"/>
      <c r="L472"/>
      <c r="N472" s="98"/>
      <c r="R472" s="16"/>
    </row>
    <row r="473" spans="6:18">
      <c r="F473" s="16"/>
      <c r="H473" s="19"/>
      <c r="L473"/>
      <c r="N473" s="98"/>
      <c r="R473" s="16"/>
    </row>
    <row r="474" spans="6:18">
      <c r="F474" s="16"/>
      <c r="H474" s="19"/>
      <c r="L474"/>
      <c r="N474" s="98"/>
      <c r="R474" s="16"/>
    </row>
    <row r="475" spans="6:18">
      <c r="F475" s="16"/>
      <c r="H475" s="19"/>
      <c r="L475"/>
      <c r="N475" s="98"/>
      <c r="R475" s="16"/>
    </row>
    <row r="476" spans="6:18">
      <c r="F476" s="16"/>
      <c r="H476" s="19"/>
      <c r="L476"/>
      <c r="N476" s="98"/>
      <c r="R476" s="16"/>
    </row>
    <row r="477" spans="6:18">
      <c r="F477" s="16"/>
      <c r="H477" s="19"/>
      <c r="L477"/>
      <c r="N477" s="98"/>
      <c r="R477" s="16"/>
    </row>
    <row r="478" spans="6:18">
      <c r="F478" s="16"/>
      <c r="H478" s="19"/>
      <c r="L478"/>
      <c r="N478" s="98"/>
      <c r="R478" s="16"/>
    </row>
    <row r="479" spans="6:18">
      <c r="F479" s="16"/>
      <c r="H479" s="19"/>
      <c r="L479"/>
      <c r="N479" s="98"/>
      <c r="R479" s="16"/>
    </row>
    <row r="480" spans="6:18">
      <c r="F480" s="16"/>
      <c r="H480" s="19"/>
      <c r="L480"/>
      <c r="N480" s="98"/>
      <c r="R480" s="16"/>
    </row>
    <row r="481" spans="6:18">
      <c r="F481" s="16"/>
      <c r="H481" s="19"/>
      <c r="L481"/>
      <c r="N481" s="98"/>
      <c r="R481" s="16"/>
    </row>
    <row r="482" spans="6:18">
      <c r="F482" s="16"/>
      <c r="H482" s="19"/>
      <c r="L482"/>
      <c r="N482" s="98"/>
      <c r="R482" s="16"/>
    </row>
    <row r="483" spans="6:18">
      <c r="F483" s="16"/>
      <c r="H483" s="19"/>
      <c r="L483"/>
      <c r="N483" s="98"/>
      <c r="R483" s="16"/>
    </row>
    <row r="484" spans="6:18">
      <c r="F484" s="16"/>
      <c r="H484" s="19"/>
      <c r="L484"/>
      <c r="N484" s="98"/>
      <c r="R484" s="16"/>
    </row>
    <row r="485" spans="6:18">
      <c r="F485" s="16"/>
      <c r="H485" s="19"/>
      <c r="L485"/>
      <c r="N485" s="98"/>
      <c r="R485" s="16"/>
    </row>
    <row r="486" spans="6:18">
      <c r="F486" s="16"/>
      <c r="H486" s="19"/>
      <c r="L486"/>
      <c r="N486" s="98"/>
      <c r="R486" s="16"/>
    </row>
    <row r="487" spans="6:18">
      <c r="F487" s="16"/>
      <c r="H487" s="19"/>
      <c r="L487"/>
      <c r="N487" s="98"/>
      <c r="R487" s="16"/>
    </row>
    <row r="488" spans="6:18">
      <c r="F488" s="16"/>
      <c r="H488" s="19"/>
      <c r="L488"/>
      <c r="N488" s="98"/>
      <c r="R488" s="16"/>
    </row>
    <row r="489" spans="6:18">
      <c r="F489" s="16"/>
      <c r="H489" s="19"/>
      <c r="L489"/>
      <c r="N489" s="98"/>
      <c r="R489" s="16"/>
    </row>
    <row r="490" spans="6:18">
      <c r="F490" s="16"/>
      <c r="H490" s="19"/>
      <c r="L490"/>
      <c r="N490" s="98"/>
      <c r="R490" s="16"/>
    </row>
    <row r="491" spans="6:18">
      <c r="F491" s="16"/>
      <c r="H491" s="19"/>
      <c r="L491"/>
      <c r="N491" s="98"/>
      <c r="R491" s="16"/>
    </row>
    <row r="492" spans="6:18">
      <c r="F492" s="16"/>
      <c r="H492" s="19"/>
      <c r="L492"/>
      <c r="N492" s="98"/>
      <c r="R492" s="16"/>
    </row>
    <row r="493" spans="6:18">
      <c r="F493" s="16"/>
      <c r="H493" s="19"/>
      <c r="L493"/>
      <c r="N493" s="98"/>
      <c r="R493" s="16"/>
    </row>
    <row r="494" spans="6:18">
      <c r="F494" s="16"/>
      <c r="H494" s="19"/>
      <c r="L494"/>
      <c r="N494" s="98"/>
      <c r="R494" s="16"/>
    </row>
    <row r="495" spans="6:18">
      <c r="F495" s="16"/>
      <c r="H495" s="19"/>
      <c r="L495"/>
      <c r="N495" s="98"/>
      <c r="R495" s="16"/>
    </row>
    <row r="496" spans="6:18">
      <c r="F496" s="16"/>
      <c r="H496" s="19"/>
      <c r="L496"/>
      <c r="N496" s="98"/>
      <c r="R496" s="16"/>
    </row>
    <row r="497" spans="6:18">
      <c r="F497" s="16"/>
      <c r="H497" s="19"/>
      <c r="L497"/>
      <c r="N497" s="98"/>
      <c r="R497" s="16"/>
    </row>
    <row r="498" spans="6:18">
      <c r="F498" s="16"/>
      <c r="H498" s="19"/>
      <c r="L498"/>
      <c r="N498" s="98"/>
      <c r="R498" s="16"/>
    </row>
    <row r="499" spans="6:18">
      <c r="F499" s="16"/>
      <c r="H499" s="19"/>
      <c r="L499"/>
      <c r="N499" s="98"/>
      <c r="R499" s="16"/>
    </row>
    <row r="500" spans="6:18">
      <c r="F500" s="16"/>
      <c r="H500" s="19"/>
      <c r="L500"/>
      <c r="N500" s="98"/>
      <c r="R500" s="16"/>
    </row>
    <row r="501" spans="6:18">
      <c r="F501" s="16"/>
      <c r="H501" s="19"/>
      <c r="L501"/>
      <c r="N501" s="98"/>
      <c r="R501" s="16"/>
    </row>
    <row r="502" spans="6:18">
      <c r="F502" s="16"/>
      <c r="H502" s="19"/>
      <c r="L502"/>
      <c r="N502" s="98"/>
      <c r="R502" s="16"/>
    </row>
    <row r="503" spans="6:18">
      <c r="F503" s="16"/>
      <c r="H503" s="19"/>
      <c r="L503"/>
      <c r="N503" s="98"/>
      <c r="R503" s="16"/>
    </row>
    <row r="504" spans="6:18">
      <c r="F504" s="16"/>
      <c r="H504" s="19"/>
      <c r="L504"/>
      <c r="N504" s="98"/>
      <c r="R504" s="16"/>
    </row>
    <row r="505" spans="6:18">
      <c r="F505" s="16"/>
      <c r="H505" s="19"/>
      <c r="L505"/>
      <c r="N505" s="98"/>
      <c r="R505" s="16"/>
    </row>
    <row r="506" spans="6:18">
      <c r="F506" s="16"/>
      <c r="H506" s="19"/>
      <c r="L506"/>
      <c r="N506" s="98"/>
      <c r="R506" s="16"/>
    </row>
    <row r="507" spans="6:18">
      <c r="F507" s="16"/>
      <c r="H507" s="19"/>
      <c r="L507"/>
      <c r="N507" s="98"/>
      <c r="R507" s="16"/>
    </row>
    <row r="508" spans="6:18">
      <c r="F508" s="16"/>
      <c r="H508" s="19"/>
      <c r="L508"/>
      <c r="N508" s="98"/>
      <c r="R508" s="16"/>
    </row>
    <row r="509" spans="6:18">
      <c r="F509" s="16"/>
      <c r="H509" s="19"/>
      <c r="L509"/>
      <c r="N509" s="98"/>
      <c r="R509" s="16"/>
    </row>
    <row r="510" spans="6:18">
      <c r="F510" s="16"/>
      <c r="H510" s="19"/>
      <c r="L510"/>
      <c r="N510" s="98"/>
      <c r="R510" s="16"/>
    </row>
    <row r="511" spans="6:18">
      <c r="F511" s="16"/>
      <c r="H511" s="19"/>
      <c r="L511"/>
      <c r="N511" s="98"/>
      <c r="R511" s="16"/>
    </row>
    <row r="512" spans="6:18">
      <c r="F512" s="16"/>
      <c r="H512" s="19"/>
      <c r="L512"/>
      <c r="N512" s="98"/>
      <c r="R512" s="16"/>
    </row>
    <row r="513" spans="6:18">
      <c r="F513" s="16"/>
      <c r="H513" s="19"/>
      <c r="L513"/>
      <c r="N513" s="98"/>
      <c r="R513" s="16"/>
    </row>
    <row r="514" spans="6:18">
      <c r="F514" s="16"/>
      <c r="H514" s="19"/>
      <c r="L514"/>
      <c r="N514" s="98"/>
      <c r="R514" s="16"/>
    </row>
    <row r="515" spans="6:18">
      <c r="F515" s="16"/>
      <c r="H515" s="19"/>
      <c r="L515"/>
      <c r="N515" s="98"/>
      <c r="R515" s="16"/>
    </row>
    <row r="516" spans="6:18">
      <c r="F516" s="16"/>
      <c r="H516" s="19"/>
      <c r="L516"/>
      <c r="N516" s="98"/>
      <c r="R516" s="16"/>
    </row>
    <row r="517" spans="6:18">
      <c r="F517" s="16"/>
      <c r="H517" s="19"/>
      <c r="L517"/>
      <c r="N517" s="98"/>
      <c r="R517" s="16"/>
    </row>
    <row r="518" spans="6:18">
      <c r="F518" s="16"/>
      <c r="H518" s="19"/>
      <c r="L518"/>
      <c r="N518" s="98"/>
      <c r="R518" s="16"/>
    </row>
    <row r="519" spans="6:18">
      <c r="F519" s="16"/>
      <c r="H519" s="19"/>
      <c r="L519"/>
      <c r="N519" s="98"/>
      <c r="R519" s="16"/>
    </row>
    <row r="520" spans="6:18">
      <c r="F520" s="16"/>
      <c r="H520" s="19"/>
      <c r="L520"/>
      <c r="N520" s="98"/>
      <c r="R520" s="16"/>
    </row>
    <row r="521" spans="6:18">
      <c r="F521" s="16"/>
      <c r="H521" s="19"/>
      <c r="L521"/>
      <c r="N521" s="98"/>
      <c r="R521" s="16"/>
    </row>
    <row r="522" spans="6:18">
      <c r="F522" s="16"/>
      <c r="H522" s="19"/>
      <c r="L522"/>
      <c r="N522" s="98"/>
      <c r="R522" s="16"/>
    </row>
    <row r="523" spans="6:18">
      <c r="F523" s="16"/>
      <c r="H523" s="19"/>
      <c r="L523"/>
      <c r="N523" s="98"/>
      <c r="R523" s="16"/>
    </row>
    <row r="524" spans="6:18">
      <c r="F524" s="16"/>
      <c r="H524" s="19"/>
      <c r="L524"/>
      <c r="N524" s="98"/>
      <c r="R524" s="16"/>
    </row>
    <row r="525" spans="6:18">
      <c r="F525" s="16"/>
      <c r="H525" s="19"/>
      <c r="L525"/>
      <c r="N525" s="98"/>
      <c r="R525" s="16"/>
    </row>
    <row r="526" spans="6:18">
      <c r="F526" s="16"/>
      <c r="H526" s="19"/>
      <c r="L526"/>
      <c r="N526" s="98"/>
      <c r="R526" s="16"/>
    </row>
    <row r="527" spans="6:18">
      <c r="F527" s="16"/>
      <c r="H527" s="19"/>
      <c r="L527"/>
      <c r="N527" s="98"/>
      <c r="R527" s="16"/>
    </row>
    <row r="528" spans="6:18">
      <c r="F528" s="16"/>
      <c r="H528" s="19"/>
      <c r="L528"/>
      <c r="N528" s="98"/>
      <c r="R528" s="16"/>
    </row>
    <row r="529" spans="6:18">
      <c r="F529" s="16"/>
      <c r="H529" s="19"/>
      <c r="L529"/>
      <c r="N529" s="98"/>
      <c r="R529" s="16"/>
    </row>
    <row r="530" spans="6:18">
      <c r="F530" s="16"/>
      <c r="H530" s="19"/>
      <c r="L530"/>
      <c r="N530" s="98"/>
      <c r="R530" s="16"/>
    </row>
    <row r="531" spans="6:18">
      <c r="F531" s="16"/>
      <c r="H531" s="19"/>
      <c r="L531"/>
      <c r="N531" s="98"/>
      <c r="R531" s="16"/>
    </row>
    <row r="532" spans="6:18">
      <c r="F532" s="16"/>
      <c r="H532" s="19"/>
      <c r="L532"/>
      <c r="N532" s="98"/>
      <c r="R532" s="16"/>
    </row>
    <row r="533" spans="6:18">
      <c r="F533" s="16"/>
      <c r="H533" s="19"/>
      <c r="L533"/>
      <c r="N533" s="98"/>
      <c r="R533" s="16"/>
    </row>
    <row r="534" spans="6:18">
      <c r="F534" s="16"/>
      <c r="H534" s="19"/>
      <c r="L534"/>
      <c r="N534" s="98"/>
      <c r="R534" s="16"/>
    </row>
    <row r="535" spans="6:18">
      <c r="F535" s="16"/>
      <c r="H535" s="19"/>
      <c r="L535"/>
      <c r="N535" s="98"/>
      <c r="R535" s="16"/>
    </row>
    <row r="536" spans="6:18">
      <c r="F536" s="16"/>
      <c r="H536" s="19"/>
      <c r="L536"/>
      <c r="N536" s="98"/>
      <c r="R536" s="16"/>
    </row>
    <row r="537" spans="6:18">
      <c r="F537" s="16"/>
      <c r="H537" s="19"/>
      <c r="L537"/>
      <c r="N537" s="98"/>
      <c r="R537" s="16"/>
    </row>
    <row r="538" spans="6:18">
      <c r="F538" s="16"/>
      <c r="H538" s="19"/>
      <c r="L538"/>
      <c r="N538" s="98"/>
      <c r="R538" s="16"/>
    </row>
    <row r="539" spans="6:18">
      <c r="F539" s="16"/>
      <c r="H539" s="19"/>
      <c r="L539"/>
      <c r="N539" s="98"/>
      <c r="R539" s="16"/>
    </row>
    <row r="540" spans="6:18">
      <c r="F540" s="16"/>
      <c r="H540" s="19"/>
      <c r="L540"/>
      <c r="N540" s="98"/>
      <c r="R540" s="16"/>
    </row>
    <row r="541" spans="6:18">
      <c r="F541" s="16"/>
      <c r="H541" s="19"/>
      <c r="L541"/>
      <c r="N541" s="98"/>
      <c r="R541" s="16"/>
    </row>
    <row r="542" spans="6:18">
      <c r="F542" s="16"/>
      <c r="H542" s="19"/>
      <c r="L542"/>
      <c r="N542" s="98"/>
      <c r="R542" s="16"/>
    </row>
    <row r="543" spans="6:18">
      <c r="F543" s="16"/>
      <c r="H543" s="19"/>
      <c r="L543"/>
      <c r="N543" s="98"/>
      <c r="R543" s="16"/>
    </row>
    <row r="544" spans="6:18">
      <c r="F544" s="16"/>
      <c r="H544" s="19"/>
      <c r="L544"/>
      <c r="N544" s="98"/>
      <c r="R544" s="16"/>
    </row>
    <row r="545" spans="6:18">
      <c r="F545" s="16"/>
      <c r="H545" s="19"/>
      <c r="L545"/>
      <c r="N545" s="98"/>
      <c r="R545" s="16"/>
    </row>
    <row r="546" spans="6:18">
      <c r="F546" s="16"/>
      <c r="H546" s="19"/>
      <c r="L546"/>
      <c r="N546" s="98"/>
      <c r="R546" s="16"/>
    </row>
    <row r="547" spans="6:18">
      <c r="F547" s="16"/>
      <c r="H547" s="19"/>
      <c r="L547"/>
      <c r="N547" s="98"/>
      <c r="R547" s="16"/>
    </row>
    <row r="548" spans="6:18">
      <c r="F548" s="16"/>
      <c r="H548" s="19"/>
      <c r="L548"/>
      <c r="N548" s="98"/>
      <c r="R548" s="16"/>
    </row>
    <row r="549" spans="6:18">
      <c r="F549" s="16"/>
      <c r="H549" s="19"/>
      <c r="L549"/>
      <c r="N549" s="98"/>
      <c r="R549" s="16"/>
    </row>
    <row r="550" spans="6:18">
      <c r="F550" s="16"/>
      <c r="H550" s="19"/>
      <c r="L550"/>
      <c r="N550" s="98"/>
      <c r="R550" s="16"/>
    </row>
    <row r="551" spans="6:18">
      <c r="F551" s="16"/>
      <c r="H551" s="19"/>
      <c r="L551"/>
      <c r="N551" s="98"/>
      <c r="R551" s="16"/>
    </row>
    <row r="552" spans="6:18">
      <c r="F552" s="16"/>
      <c r="H552" s="19"/>
      <c r="L552"/>
      <c r="N552" s="98"/>
      <c r="R552" s="16"/>
    </row>
    <row r="553" spans="6:18">
      <c r="F553" s="16"/>
      <c r="H553" s="19"/>
      <c r="L553"/>
      <c r="N553" s="98"/>
      <c r="R553" s="16"/>
    </row>
    <row r="554" spans="6:18">
      <c r="F554" s="16"/>
      <c r="H554" s="19"/>
      <c r="L554"/>
      <c r="N554" s="98"/>
      <c r="R554" s="16"/>
    </row>
    <row r="555" spans="6:18">
      <c r="F555" s="16"/>
      <c r="H555" s="19"/>
      <c r="L555"/>
      <c r="N555" s="98"/>
      <c r="R555" s="16"/>
    </row>
    <row r="556" spans="6:18">
      <c r="F556" s="16"/>
      <c r="H556" s="19"/>
      <c r="L556"/>
      <c r="N556" s="98"/>
      <c r="R556" s="16"/>
    </row>
    <row r="557" spans="6:18">
      <c r="F557" s="16"/>
      <c r="H557" s="19"/>
      <c r="L557"/>
      <c r="N557" s="98"/>
      <c r="R557" s="16"/>
    </row>
    <row r="558" spans="6:18">
      <c r="F558" s="16"/>
      <c r="H558" s="19"/>
      <c r="L558"/>
      <c r="N558" s="98"/>
      <c r="R558" s="16"/>
    </row>
    <row r="559" spans="6:18">
      <c r="F559" s="16"/>
      <c r="H559" s="19"/>
      <c r="L559"/>
      <c r="N559" s="98"/>
      <c r="R559" s="16"/>
    </row>
    <row r="560" spans="6:18">
      <c r="F560" s="16"/>
      <c r="H560" s="19"/>
      <c r="L560"/>
      <c r="N560" s="98"/>
      <c r="R560" s="16"/>
    </row>
    <row r="561" spans="6:18">
      <c r="F561" s="16"/>
      <c r="H561" s="19"/>
      <c r="L561"/>
      <c r="N561" s="98"/>
      <c r="R561" s="16"/>
    </row>
    <row r="562" spans="6:18">
      <c r="F562" s="16"/>
      <c r="H562" s="19"/>
      <c r="L562"/>
      <c r="N562" s="98"/>
      <c r="R562" s="16"/>
    </row>
    <row r="563" spans="6:18">
      <c r="F563" s="16"/>
      <c r="H563" s="19"/>
      <c r="L563"/>
      <c r="N563" s="98"/>
      <c r="R563" s="16"/>
    </row>
    <row r="564" spans="6:18">
      <c r="F564" s="16"/>
      <c r="H564" s="19"/>
      <c r="L564"/>
      <c r="N564" s="98"/>
      <c r="R564" s="16"/>
    </row>
    <row r="565" spans="6:18">
      <c r="F565" s="16"/>
      <c r="H565" s="19"/>
      <c r="L565"/>
      <c r="N565" s="98"/>
      <c r="R565" s="16"/>
    </row>
    <row r="566" spans="6:18">
      <c r="F566" s="16"/>
      <c r="H566" s="19"/>
      <c r="L566"/>
      <c r="N566" s="98"/>
      <c r="R566" s="16"/>
    </row>
    <row r="567" spans="6:18">
      <c r="F567" s="16"/>
      <c r="H567" s="19"/>
      <c r="L567"/>
      <c r="N567" s="98"/>
      <c r="R567" s="16"/>
    </row>
    <row r="568" spans="6:18">
      <c r="F568" s="16"/>
      <c r="H568" s="19"/>
      <c r="L568"/>
      <c r="N568" s="98"/>
      <c r="R568" s="16"/>
    </row>
    <row r="569" spans="6:18">
      <c r="F569" s="16"/>
      <c r="H569" s="19"/>
      <c r="L569"/>
      <c r="N569" s="98"/>
      <c r="R569" s="16"/>
    </row>
    <row r="570" spans="6:18">
      <c r="F570" s="16"/>
      <c r="H570" s="19"/>
      <c r="L570"/>
      <c r="N570" s="98"/>
      <c r="R570" s="16"/>
    </row>
    <row r="571" spans="6:18">
      <c r="F571" s="16"/>
      <c r="H571" s="19"/>
      <c r="L571"/>
      <c r="N571" s="98"/>
      <c r="R571" s="16"/>
    </row>
    <row r="572" spans="6:18">
      <c r="F572" s="16"/>
      <c r="H572" s="19"/>
      <c r="L572"/>
      <c r="N572" s="98"/>
      <c r="R572" s="16"/>
    </row>
    <row r="573" spans="6:18">
      <c r="F573" s="16"/>
      <c r="H573" s="19"/>
      <c r="L573"/>
      <c r="N573" s="98"/>
      <c r="R573" s="16"/>
    </row>
    <row r="574" spans="6:18">
      <c r="F574" s="16"/>
      <c r="H574" s="19"/>
      <c r="L574"/>
      <c r="N574" s="98"/>
      <c r="R574" s="16"/>
    </row>
    <row r="575" spans="6:18">
      <c r="F575" s="16"/>
      <c r="H575" s="19"/>
      <c r="L575"/>
      <c r="N575" s="98"/>
      <c r="R575" s="16"/>
    </row>
    <row r="576" spans="6:18">
      <c r="F576" s="16"/>
      <c r="H576" s="19"/>
      <c r="L576"/>
      <c r="N576" s="98"/>
      <c r="R576" s="16"/>
    </row>
    <row r="577" spans="6:18">
      <c r="F577" s="16"/>
      <c r="H577" s="19"/>
      <c r="L577"/>
      <c r="N577" s="98"/>
      <c r="R577" s="16"/>
    </row>
    <row r="578" spans="6:18">
      <c r="F578" s="16"/>
      <c r="H578" s="19"/>
      <c r="L578"/>
      <c r="N578" s="98"/>
      <c r="R578" s="16"/>
    </row>
    <row r="579" spans="6:18">
      <c r="F579" s="16"/>
      <c r="H579" s="19"/>
      <c r="L579"/>
      <c r="N579" s="98"/>
      <c r="R579" s="16"/>
    </row>
    <row r="580" spans="6:18">
      <c r="F580" s="16"/>
      <c r="H580" s="19"/>
      <c r="L580"/>
      <c r="N580" s="98"/>
      <c r="R580" s="16"/>
    </row>
    <row r="581" spans="6:18">
      <c r="F581" s="16"/>
      <c r="H581" s="19"/>
      <c r="L581"/>
      <c r="N581" s="98"/>
      <c r="R581" s="16"/>
    </row>
    <row r="582" spans="6:18">
      <c r="F582" s="16"/>
      <c r="H582" s="19"/>
      <c r="L582"/>
      <c r="N582" s="98"/>
      <c r="R582" s="16"/>
    </row>
    <row r="583" spans="6:18">
      <c r="F583" s="16"/>
      <c r="H583" s="19"/>
      <c r="L583"/>
      <c r="N583" s="98"/>
      <c r="R583" s="16"/>
    </row>
    <row r="584" spans="6:18">
      <c r="F584" s="16"/>
      <c r="H584" s="19"/>
      <c r="L584"/>
      <c r="N584" s="98"/>
      <c r="R584" s="16"/>
    </row>
    <row r="585" spans="6:18">
      <c r="F585" s="16"/>
      <c r="H585" s="19"/>
      <c r="L585"/>
      <c r="N585" s="98"/>
      <c r="R585" s="16"/>
    </row>
    <row r="586" spans="6:18">
      <c r="F586" s="16"/>
      <c r="H586" s="19"/>
      <c r="L586"/>
      <c r="N586" s="98"/>
      <c r="R586" s="16"/>
    </row>
    <row r="587" spans="6:18">
      <c r="F587" s="16"/>
      <c r="H587" s="19"/>
      <c r="L587"/>
      <c r="N587" s="98"/>
      <c r="R587" s="16"/>
    </row>
    <row r="588" spans="6:18">
      <c r="F588" s="16"/>
      <c r="H588" s="19"/>
      <c r="L588"/>
      <c r="N588" s="98"/>
      <c r="R588" s="16"/>
    </row>
    <row r="589" spans="6:18">
      <c r="F589" s="16"/>
      <c r="H589" s="19"/>
      <c r="L589"/>
      <c r="N589" s="98"/>
      <c r="R589" s="16"/>
    </row>
    <row r="590" spans="6:18">
      <c r="F590" s="16"/>
      <c r="H590" s="19"/>
      <c r="L590"/>
      <c r="N590" s="98"/>
      <c r="R590" s="16"/>
    </row>
    <row r="591" spans="6:18">
      <c r="F591" s="16"/>
      <c r="H591" s="19"/>
      <c r="L591"/>
      <c r="N591" s="98"/>
      <c r="R591" s="16"/>
    </row>
    <row r="592" spans="6:18">
      <c r="F592" s="16"/>
      <c r="H592" s="19"/>
      <c r="L592"/>
      <c r="N592" s="98"/>
      <c r="R592" s="16"/>
    </row>
    <row r="593" spans="6:18">
      <c r="F593" s="16"/>
      <c r="H593" s="19"/>
      <c r="L593"/>
      <c r="N593" s="98"/>
      <c r="R593" s="16"/>
    </row>
    <row r="594" spans="6:18">
      <c r="F594" s="16"/>
      <c r="H594" s="19"/>
      <c r="L594"/>
      <c r="N594" s="98"/>
      <c r="R594" s="16"/>
    </row>
    <row r="595" spans="6:18">
      <c r="F595" s="16"/>
      <c r="H595" s="19"/>
      <c r="L595"/>
      <c r="N595" s="98"/>
      <c r="R595" s="16"/>
    </row>
    <row r="596" spans="6:18">
      <c r="F596" s="16"/>
      <c r="H596" s="19"/>
      <c r="L596"/>
      <c r="N596" s="98"/>
      <c r="R596" s="16"/>
    </row>
    <row r="597" spans="6:18">
      <c r="F597" s="16"/>
      <c r="H597" s="19"/>
      <c r="L597"/>
      <c r="N597" s="98"/>
      <c r="R597" s="16"/>
    </row>
    <row r="598" spans="6:18">
      <c r="F598" s="16"/>
      <c r="H598" s="19"/>
      <c r="L598"/>
      <c r="N598" s="98"/>
      <c r="R598" s="16"/>
    </row>
    <row r="599" spans="6:18">
      <c r="F599" s="16"/>
      <c r="H599" s="19"/>
      <c r="L599"/>
      <c r="N599" s="98"/>
      <c r="R599" s="16"/>
    </row>
    <row r="600" spans="6:18">
      <c r="F600" s="16"/>
      <c r="H600" s="19"/>
      <c r="L600"/>
      <c r="N600" s="98"/>
      <c r="R600" s="16"/>
    </row>
    <row r="601" spans="6:18">
      <c r="F601" s="16"/>
      <c r="H601" s="19"/>
      <c r="L601"/>
      <c r="N601" s="98"/>
      <c r="R601" s="16"/>
    </row>
    <row r="602" spans="6:18">
      <c r="F602" s="16"/>
      <c r="H602" s="19"/>
      <c r="L602"/>
      <c r="N602" s="98"/>
      <c r="R602" s="16"/>
    </row>
    <row r="603" spans="6:18">
      <c r="F603" s="16"/>
      <c r="H603" s="19"/>
      <c r="L603"/>
      <c r="N603" s="98"/>
      <c r="R603" s="16"/>
    </row>
    <row r="604" spans="6:18">
      <c r="F604" s="16"/>
      <c r="H604" s="19"/>
      <c r="L604"/>
      <c r="N604" s="98"/>
      <c r="R604" s="16"/>
    </row>
    <row r="605" spans="6:18">
      <c r="F605" s="16"/>
      <c r="H605" s="19"/>
      <c r="L605"/>
      <c r="N605" s="98"/>
      <c r="R605" s="16"/>
    </row>
    <row r="606" spans="6:18">
      <c r="F606" s="16"/>
      <c r="H606" s="19"/>
      <c r="L606"/>
      <c r="N606" s="98"/>
      <c r="R606" s="16"/>
    </row>
    <row r="607" spans="6:18">
      <c r="F607" s="16"/>
      <c r="H607" s="19"/>
      <c r="L607"/>
      <c r="N607" s="98"/>
      <c r="R607" s="16"/>
    </row>
    <row r="608" spans="6:18">
      <c r="F608" s="16"/>
      <c r="H608" s="19"/>
      <c r="L608"/>
      <c r="N608" s="98"/>
      <c r="R608" s="16"/>
    </row>
    <row r="609" spans="6:18">
      <c r="F609" s="16"/>
      <c r="H609" s="19"/>
      <c r="L609"/>
      <c r="N609" s="98"/>
      <c r="R609" s="16"/>
    </row>
    <row r="610" spans="6:18">
      <c r="F610" s="16"/>
      <c r="H610" s="19"/>
      <c r="L610"/>
      <c r="N610" s="98"/>
      <c r="R610" s="16"/>
    </row>
    <row r="611" spans="6:18">
      <c r="F611" s="16"/>
      <c r="H611" s="19"/>
      <c r="L611"/>
      <c r="N611" s="98"/>
      <c r="R611" s="16"/>
    </row>
    <row r="612" spans="6:18">
      <c r="F612" s="16"/>
      <c r="H612" s="19"/>
      <c r="L612"/>
      <c r="N612" s="98"/>
      <c r="R612" s="16"/>
    </row>
    <row r="613" spans="6:18">
      <c r="F613" s="16"/>
      <c r="H613" s="19"/>
      <c r="L613"/>
      <c r="N613" s="98"/>
      <c r="R613" s="16"/>
    </row>
    <row r="614" spans="6:18">
      <c r="F614" s="16"/>
      <c r="H614" s="19"/>
      <c r="L614"/>
      <c r="N614" s="98"/>
      <c r="R614" s="16"/>
    </row>
    <row r="615" spans="6:18">
      <c r="F615" s="16"/>
      <c r="H615" s="19"/>
      <c r="L615"/>
      <c r="N615" s="98"/>
      <c r="R615" s="16"/>
    </row>
    <row r="616" spans="6:18">
      <c r="F616" s="16"/>
      <c r="H616" s="19"/>
      <c r="L616"/>
      <c r="N616" s="98"/>
      <c r="R616" s="16"/>
    </row>
    <row r="617" spans="6:18">
      <c r="F617" s="16"/>
      <c r="H617" s="19"/>
      <c r="L617"/>
      <c r="N617" s="98"/>
      <c r="R617" s="16"/>
    </row>
    <row r="618" spans="6:18">
      <c r="F618" s="16"/>
      <c r="H618" s="19"/>
      <c r="L618"/>
      <c r="N618" s="98"/>
      <c r="R618" s="16"/>
    </row>
    <row r="619" spans="6:18">
      <c r="F619" s="16"/>
      <c r="H619" s="19"/>
      <c r="L619"/>
      <c r="N619" s="98"/>
      <c r="R619" s="16"/>
    </row>
    <row r="620" spans="6:18">
      <c r="F620" s="16"/>
      <c r="H620" s="19"/>
      <c r="L620"/>
      <c r="N620" s="98"/>
      <c r="R620" s="16"/>
    </row>
    <row r="621" spans="6:18">
      <c r="F621" s="16"/>
      <c r="H621" s="19"/>
      <c r="L621"/>
      <c r="N621" s="98"/>
      <c r="R621" s="16"/>
    </row>
    <row r="622" spans="6:18">
      <c r="F622" s="16"/>
      <c r="H622" s="19"/>
      <c r="L622"/>
      <c r="N622" s="98"/>
      <c r="R622" s="16"/>
    </row>
    <row r="623" spans="6:18">
      <c r="F623" s="16"/>
      <c r="H623" s="19"/>
      <c r="L623"/>
      <c r="N623" s="98"/>
      <c r="R623" s="16"/>
    </row>
    <row r="624" spans="6:18">
      <c r="F624" s="16"/>
      <c r="H624" s="19"/>
      <c r="L624"/>
      <c r="N624" s="98"/>
      <c r="R624" s="16"/>
    </row>
    <row r="625" spans="6:18">
      <c r="F625" s="16"/>
      <c r="H625" s="19"/>
      <c r="L625"/>
      <c r="N625" s="98"/>
      <c r="R625" s="16"/>
    </row>
    <row r="626" spans="6:18">
      <c r="F626" s="16"/>
      <c r="H626" s="19"/>
      <c r="L626"/>
      <c r="N626" s="98"/>
      <c r="R626" s="16"/>
    </row>
    <row r="627" spans="6:18">
      <c r="F627" s="16"/>
      <c r="H627" s="19"/>
      <c r="L627"/>
      <c r="N627" s="98"/>
      <c r="R627" s="16"/>
    </row>
    <row r="628" spans="6:18">
      <c r="F628" s="16"/>
      <c r="H628" s="19"/>
      <c r="L628"/>
      <c r="N628" s="98"/>
      <c r="R628" s="16"/>
    </row>
    <row r="629" spans="6:18">
      <c r="F629" s="16"/>
      <c r="H629" s="19"/>
      <c r="L629"/>
      <c r="N629" s="98"/>
      <c r="R629" s="16"/>
    </row>
    <row r="630" spans="6:18">
      <c r="F630" s="16"/>
      <c r="H630" s="19"/>
      <c r="L630"/>
      <c r="N630" s="98"/>
      <c r="R630" s="16"/>
    </row>
    <row r="631" spans="6:18">
      <c r="F631" s="16"/>
      <c r="H631" s="19"/>
      <c r="L631"/>
      <c r="N631" s="98"/>
      <c r="R631" s="16"/>
    </row>
    <row r="632" spans="6:18">
      <c r="F632" s="16"/>
      <c r="H632" s="19"/>
      <c r="L632"/>
      <c r="N632" s="98"/>
      <c r="R632" s="16"/>
    </row>
    <row r="633" spans="6:18">
      <c r="F633" s="16"/>
      <c r="H633" s="19"/>
      <c r="L633"/>
      <c r="N633" s="98"/>
      <c r="R633" s="16"/>
    </row>
    <row r="634" spans="6:18">
      <c r="F634" s="16"/>
      <c r="H634" s="19"/>
      <c r="L634"/>
      <c r="N634" s="98"/>
      <c r="R634" s="16"/>
    </row>
    <row r="635" spans="6:18">
      <c r="F635" s="16"/>
      <c r="H635" s="19"/>
      <c r="L635"/>
      <c r="N635" s="98"/>
      <c r="R635" s="16"/>
    </row>
    <row r="636" spans="6:18">
      <c r="F636" s="16"/>
      <c r="H636" s="19"/>
      <c r="L636"/>
      <c r="N636" s="98"/>
      <c r="R636" s="16"/>
    </row>
    <row r="637" spans="6:18">
      <c r="F637" s="16"/>
      <c r="H637" s="19"/>
      <c r="L637"/>
      <c r="N637" s="98"/>
      <c r="R637" s="16"/>
    </row>
    <row r="638" spans="6:18">
      <c r="F638" s="16"/>
      <c r="H638" s="19"/>
      <c r="L638"/>
      <c r="N638" s="98"/>
      <c r="R638" s="16"/>
    </row>
    <row r="639" spans="6:18">
      <c r="F639" s="16"/>
      <c r="H639" s="19"/>
      <c r="L639"/>
      <c r="N639" s="98"/>
      <c r="R639" s="16"/>
    </row>
    <row r="640" spans="6:18">
      <c r="F640" s="16"/>
      <c r="H640" s="19"/>
      <c r="L640"/>
      <c r="N640" s="98"/>
      <c r="R640" s="16"/>
    </row>
    <row r="641" spans="6:18">
      <c r="F641" s="16"/>
      <c r="H641" s="19"/>
      <c r="L641"/>
      <c r="N641" s="98"/>
      <c r="R641" s="16"/>
    </row>
    <row r="642" spans="6:18">
      <c r="F642" s="16"/>
      <c r="H642" s="19"/>
      <c r="L642"/>
      <c r="N642" s="98"/>
      <c r="R642" s="16"/>
    </row>
    <row r="643" spans="6:18">
      <c r="F643" s="16"/>
      <c r="H643" s="19"/>
      <c r="L643"/>
      <c r="N643" s="98"/>
      <c r="R643" s="16"/>
    </row>
    <row r="644" spans="6:18">
      <c r="F644" s="16"/>
      <c r="H644" s="19"/>
      <c r="L644"/>
      <c r="N644" s="98"/>
      <c r="R644" s="16"/>
    </row>
    <row r="645" spans="6:18">
      <c r="F645" s="16"/>
      <c r="H645" s="19"/>
      <c r="L645"/>
      <c r="N645" s="98"/>
      <c r="R645" s="16"/>
    </row>
    <row r="646" spans="6:18">
      <c r="F646" s="16"/>
      <c r="H646" s="19"/>
      <c r="L646"/>
      <c r="N646" s="98"/>
      <c r="R646" s="16"/>
    </row>
    <row r="647" spans="6:18">
      <c r="F647" s="16"/>
      <c r="H647" s="19"/>
      <c r="L647"/>
      <c r="N647" s="98"/>
      <c r="R647" s="16"/>
    </row>
    <row r="648" spans="6:18">
      <c r="F648" s="16"/>
      <c r="H648" s="19"/>
      <c r="L648"/>
      <c r="N648" s="98"/>
      <c r="R648" s="16"/>
    </row>
    <row r="649" spans="6:18">
      <c r="F649" s="16"/>
      <c r="H649" s="19"/>
      <c r="L649"/>
      <c r="N649" s="98"/>
      <c r="R649" s="16"/>
    </row>
    <row r="650" spans="6:18">
      <c r="F650" s="16"/>
      <c r="H650" s="19"/>
      <c r="L650"/>
      <c r="N650" s="98"/>
      <c r="R650" s="16"/>
    </row>
    <row r="651" spans="6:18">
      <c r="F651" s="16"/>
      <c r="H651" s="19"/>
      <c r="L651"/>
      <c r="N651" s="98"/>
      <c r="R651" s="16"/>
    </row>
    <row r="652" spans="6:18">
      <c r="F652" s="16"/>
      <c r="H652" s="19"/>
      <c r="L652"/>
      <c r="N652" s="98"/>
      <c r="R652" s="16"/>
    </row>
    <row r="653" spans="6:18">
      <c r="F653" s="16"/>
      <c r="H653" s="19"/>
      <c r="L653"/>
      <c r="N653" s="98"/>
      <c r="R653" s="16"/>
    </row>
    <row r="654" spans="6:18">
      <c r="F654" s="16"/>
      <c r="H654" s="19"/>
      <c r="L654"/>
      <c r="N654" s="98"/>
      <c r="R654" s="16"/>
    </row>
    <row r="655" spans="6:18">
      <c r="F655" s="16"/>
      <c r="H655" s="19"/>
      <c r="L655"/>
      <c r="N655" s="98"/>
      <c r="R655" s="16"/>
    </row>
    <row r="656" spans="6:18">
      <c r="F656" s="16"/>
      <c r="H656" s="19"/>
      <c r="L656"/>
      <c r="N656" s="98"/>
      <c r="R656" s="16"/>
    </row>
    <row r="657" spans="6:18">
      <c r="F657" s="16"/>
      <c r="H657" s="19"/>
      <c r="L657"/>
      <c r="N657" s="98"/>
      <c r="R657" s="16"/>
    </row>
    <row r="658" spans="6:18">
      <c r="F658" s="16"/>
      <c r="H658" s="19"/>
      <c r="L658"/>
      <c r="N658" s="98"/>
      <c r="R658" s="16"/>
    </row>
    <row r="659" spans="6:18">
      <c r="F659" s="16"/>
      <c r="H659" s="19"/>
      <c r="L659"/>
      <c r="N659" s="98"/>
      <c r="R659" s="16"/>
    </row>
    <row r="660" spans="6:18">
      <c r="F660" s="16"/>
      <c r="H660" s="19"/>
      <c r="L660"/>
      <c r="N660" s="98"/>
      <c r="R660" s="16"/>
    </row>
    <row r="661" spans="6:18">
      <c r="F661" s="16"/>
      <c r="H661" s="19"/>
      <c r="L661"/>
      <c r="N661" s="98"/>
      <c r="R661" s="16"/>
    </row>
    <row r="662" spans="6:18">
      <c r="F662" s="16"/>
      <c r="H662" s="19"/>
      <c r="L662"/>
      <c r="N662" s="98"/>
      <c r="R662" s="16"/>
    </row>
    <row r="663" spans="6:18">
      <c r="F663" s="16"/>
      <c r="H663" s="19"/>
      <c r="L663"/>
      <c r="N663" s="98"/>
      <c r="R663" s="16"/>
    </row>
    <row r="664" spans="6:18">
      <c r="F664" s="16"/>
      <c r="H664" s="19"/>
      <c r="L664"/>
      <c r="N664" s="98"/>
      <c r="R664" s="16"/>
    </row>
    <row r="665" spans="6:18">
      <c r="F665" s="16"/>
      <c r="H665" s="19"/>
      <c r="L665"/>
      <c r="N665" s="98"/>
      <c r="R665" s="16"/>
    </row>
    <row r="666" spans="6:18">
      <c r="F666" s="16"/>
      <c r="H666" s="19"/>
      <c r="L666"/>
      <c r="N666" s="98"/>
      <c r="R666" s="16"/>
    </row>
    <row r="667" spans="6:18">
      <c r="F667" s="16"/>
      <c r="H667" s="19"/>
      <c r="L667"/>
      <c r="N667" s="98"/>
      <c r="R667" s="16"/>
    </row>
    <row r="668" spans="6:18">
      <c r="F668" s="16"/>
      <c r="H668" s="19"/>
      <c r="L668"/>
      <c r="N668" s="98"/>
      <c r="R668" s="16"/>
    </row>
    <row r="669" spans="6:18">
      <c r="F669" s="16"/>
      <c r="H669" s="19"/>
      <c r="L669"/>
      <c r="N669" s="98"/>
      <c r="R669" s="16"/>
    </row>
    <row r="670" spans="6:18">
      <c r="F670" s="16"/>
      <c r="H670" s="19"/>
      <c r="L670"/>
      <c r="N670" s="98"/>
      <c r="R670" s="16"/>
    </row>
    <row r="671" spans="6:18">
      <c r="F671" s="16"/>
      <c r="H671" s="19"/>
      <c r="L671"/>
      <c r="N671" s="98"/>
      <c r="R671" s="16"/>
    </row>
    <row r="672" spans="6:18">
      <c r="F672" s="16"/>
      <c r="H672" s="19"/>
      <c r="L672"/>
      <c r="N672" s="98"/>
      <c r="R672" s="16"/>
    </row>
    <row r="673" spans="6:18">
      <c r="F673" s="16"/>
      <c r="H673" s="19"/>
      <c r="L673"/>
      <c r="N673" s="98"/>
      <c r="R673" s="16"/>
    </row>
    <row r="674" spans="6:18">
      <c r="F674" s="16"/>
      <c r="H674" s="19"/>
      <c r="L674"/>
      <c r="N674" s="98"/>
      <c r="R674" s="16"/>
    </row>
    <row r="675" spans="6:18">
      <c r="F675" s="16"/>
      <c r="H675" s="19"/>
      <c r="L675"/>
      <c r="N675" s="98"/>
      <c r="R675" s="16"/>
    </row>
    <row r="676" spans="6:18">
      <c r="F676" s="16"/>
      <c r="H676" s="19"/>
      <c r="L676"/>
      <c r="N676" s="98"/>
      <c r="R676" s="16"/>
    </row>
    <row r="677" spans="6:18">
      <c r="F677" s="16"/>
      <c r="H677" s="19"/>
      <c r="L677"/>
      <c r="N677" s="98"/>
      <c r="R677" s="16"/>
    </row>
    <row r="678" spans="6:18">
      <c r="F678" s="16"/>
      <c r="H678" s="19"/>
      <c r="L678"/>
      <c r="N678" s="98"/>
      <c r="R678" s="16"/>
    </row>
    <row r="679" spans="6:18">
      <c r="F679" s="16"/>
      <c r="H679" s="19"/>
      <c r="L679"/>
      <c r="N679" s="98"/>
      <c r="R679" s="16"/>
    </row>
    <row r="680" spans="6:18">
      <c r="F680" s="16"/>
      <c r="H680" s="19"/>
      <c r="L680"/>
      <c r="N680" s="98"/>
      <c r="R680" s="16"/>
    </row>
    <row r="681" spans="6:18">
      <c r="F681" s="16"/>
      <c r="H681" s="19"/>
      <c r="L681"/>
      <c r="N681" s="98"/>
      <c r="R681" s="16"/>
    </row>
    <row r="682" spans="6:18">
      <c r="F682" s="16"/>
      <c r="H682" s="19"/>
      <c r="L682"/>
      <c r="N682" s="98"/>
      <c r="R682" s="16"/>
    </row>
    <row r="683" spans="6:18">
      <c r="F683" s="16"/>
      <c r="H683" s="19"/>
      <c r="L683"/>
      <c r="N683" s="98"/>
      <c r="R683" s="16"/>
    </row>
    <row r="684" spans="6:18">
      <c r="F684" s="16"/>
      <c r="H684" s="19"/>
      <c r="L684"/>
      <c r="N684" s="98"/>
      <c r="R684" s="16"/>
    </row>
    <row r="685" spans="6:18">
      <c r="F685" s="16"/>
      <c r="H685" s="19"/>
      <c r="L685"/>
      <c r="N685" s="98"/>
      <c r="R685" s="16"/>
    </row>
    <row r="686" spans="6:18">
      <c r="F686" s="16"/>
      <c r="H686" s="19"/>
      <c r="L686"/>
      <c r="N686" s="98"/>
      <c r="R686" s="16"/>
    </row>
    <row r="687" spans="6:18">
      <c r="F687" s="16"/>
      <c r="H687" s="19"/>
      <c r="L687"/>
      <c r="N687" s="98"/>
      <c r="R687" s="16"/>
    </row>
    <row r="688" spans="6:18">
      <c r="F688" s="16"/>
      <c r="H688" s="19"/>
      <c r="L688"/>
      <c r="N688" s="98"/>
      <c r="R688" s="16"/>
    </row>
    <row r="689" spans="6:18">
      <c r="F689" s="16"/>
      <c r="H689" s="19"/>
      <c r="L689"/>
      <c r="N689" s="98"/>
      <c r="R689" s="16"/>
    </row>
    <row r="690" spans="6:18">
      <c r="F690" s="16"/>
      <c r="H690" s="19"/>
      <c r="L690"/>
      <c r="N690" s="98"/>
      <c r="R690" s="16"/>
    </row>
    <row r="691" spans="6:18">
      <c r="F691" s="16"/>
      <c r="H691" s="19"/>
      <c r="L691"/>
      <c r="N691" s="98"/>
      <c r="R691" s="16"/>
    </row>
    <row r="692" spans="6:18">
      <c r="F692" s="16"/>
      <c r="H692" s="19"/>
      <c r="L692"/>
      <c r="N692" s="98"/>
      <c r="R692" s="16"/>
    </row>
    <row r="693" spans="6:18">
      <c r="F693" s="16"/>
      <c r="H693" s="19"/>
      <c r="L693"/>
      <c r="N693" s="98"/>
      <c r="R693" s="16"/>
    </row>
    <row r="694" spans="6:18">
      <c r="F694" s="16"/>
      <c r="H694" s="19"/>
      <c r="L694"/>
      <c r="N694" s="98"/>
      <c r="R694" s="16"/>
    </row>
    <row r="695" spans="6:18">
      <c r="F695" s="16"/>
      <c r="H695" s="19"/>
      <c r="L695"/>
      <c r="N695" s="98"/>
      <c r="R695" s="16"/>
    </row>
    <row r="696" spans="6:18">
      <c r="F696" s="16"/>
      <c r="H696" s="19"/>
      <c r="L696"/>
      <c r="N696" s="98"/>
      <c r="R696" s="16"/>
    </row>
    <row r="697" spans="6:18">
      <c r="F697" s="16"/>
      <c r="H697" s="19"/>
      <c r="L697"/>
      <c r="N697" s="98"/>
      <c r="R697" s="16"/>
    </row>
    <row r="698" spans="6:18">
      <c r="F698" s="16"/>
      <c r="H698" s="19"/>
      <c r="L698"/>
      <c r="N698" s="98"/>
      <c r="R698" s="16"/>
    </row>
    <row r="699" spans="6:18">
      <c r="F699" s="16"/>
      <c r="H699" s="19"/>
      <c r="L699"/>
      <c r="N699" s="98"/>
      <c r="R699" s="16"/>
    </row>
    <row r="700" spans="6:18">
      <c r="F700" s="16"/>
      <c r="H700" s="19"/>
      <c r="L700"/>
      <c r="N700" s="98"/>
      <c r="R700" s="16"/>
    </row>
    <row r="701" spans="6:18">
      <c r="F701" s="16"/>
      <c r="H701" s="19"/>
      <c r="L701"/>
      <c r="N701" s="98"/>
      <c r="R701" s="16"/>
    </row>
    <row r="702" spans="6:18">
      <c r="F702" s="16"/>
      <c r="H702" s="19"/>
      <c r="L702"/>
      <c r="N702" s="98"/>
      <c r="R702" s="16"/>
    </row>
    <row r="703" spans="6:18">
      <c r="F703" s="16"/>
      <c r="H703" s="19"/>
      <c r="L703"/>
      <c r="N703" s="98"/>
      <c r="R703" s="16"/>
    </row>
    <row r="704" spans="6:18">
      <c r="F704" s="16"/>
      <c r="H704" s="19"/>
      <c r="L704"/>
      <c r="N704" s="98"/>
      <c r="R704" s="16"/>
    </row>
    <row r="705" spans="6:18">
      <c r="F705" s="16"/>
      <c r="H705" s="19"/>
      <c r="L705"/>
      <c r="N705" s="98"/>
      <c r="R705" s="16"/>
    </row>
    <row r="706" spans="6:18">
      <c r="F706" s="16"/>
      <c r="H706" s="19"/>
      <c r="L706"/>
      <c r="N706" s="98"/>
      <c r="R706" s="16"/>
    </row>
    <row r="707" spans="6:18">
      <c r="F707" s="16"/>
      <c r="H707" s="19"/>
      <c r="L707"/>
      <c r="N707" s="98"/>
      <c r="R707" s="16"/>
    </row>
    <row r="708" spans="6:18">
      <c r="F708" s="16"/>
      <c r="H708" s="19"/>
      <c r="L708"/>
      <c r="N708" s="98"/>
      <c r="R708" s="16"/>
    </row>
    <row r="709" spans="6:18">
      <c r="F709" s="16"/>
      <c r="H709" s="19"/>
      <c r="L709"/>
      <c r="N709" s="98"/>
      <c r="R709" s="16"/>
    </row>
    <row r="710" spans="6:18">
      <c r="F710" s="16"/>
      <c r="H710" s="19"/>
      <c r="L710"/>
      <c r="N710" s="98"/>
      <c r="R710" s="16"/>
    </row>
    <row r="711" spans="6:18">
      <c r="F711" s="16"/>
      <c r="H711" s="19"/>
      <c r="L711"/>
      <c r="N711" s="98"/>
      <c r="R711" s="16"/>
    </row>
    <row r="712" spans="6:18">
      <c r="F712" s="16"/>
      <c r="H712" s="19"/>
      <c r="L712"/>
      <c r="N712" s="98"/>
      <c r="R712" s="16"/>
    </row>
    <row r="713" spans="6:18">
      <c r="F713" s="16"/>
      <c r="H713" s="19"/>
      <c r="L713"/>
      <c r="N713" s="98"/>
      <c r="R713" s="16"/>
    </row>
    <row r="714" spans="6:18">
      <c r="F714" s="16"/>
      <c r="H714" s="19"/>
      <c r="L714"/>
      <c r="N714" s="98"/>
      <c r="R714" s="16"/>
    </row>
    <row r="715" spans="6:18">
      <c r="F715" s="16"/>
      <c r="H715" s="19"/>
      <c r="L715"/>
      <c r="N715" s="98"/>
      <c r="R715" s="16"/>
    </row>
    <row r="716" spans="6:18">
      <c r="F716" s="16"/>
      <c r="H716" s="19"/>
      <c r="L716"/>
      <c r="N716" s="98"/>
      <c r="R716" s="16"/>
    </row>
    <row r="717" spans="6:18">
      <c r="F717" s="16"/>
      <c r="H717" s="19"/>
      <c r="L717"/>
      <c r="N717" s="98"/>
      <c r="R717" s="16"/>
    </row>
    <row r="718" spans="6:18">
      <c r="F718" s="16"/>
      <c r="H718" s="19"/>
      <c r="L718"/>
      <c r="N718" s="98"/>
      <c r="R718" s="16"/>
    </row>
    <row r="719" spans="6:18">
      <c r="F719" s="16"/>
      <c r="H719" s="19"/>
      <c r="L719"/>
      <c r="N719" s="98"/>
      <c r="R719" s="16"/>
    </row>
    <row r="720" spans="6:18">
      <c r="F720" s="16"/>
      <c r="H720" s="19"/>
      <c r="L720"/>
      <c r="N720" s="98"/>
      <c r="R720" s="16"/>
    </row>
    <row r="721" spans="6:18">
      <c r="F721" s="16"/>
      <c r="H721" s="19"/>
      <c r="L721"/>
      <c r="N721" s="98"/>
      <c r="R721" s="16"/>
    </row>
    <row r="722" spans="6:18">
      <c r="F722" s="16"/>
      <c r="H722" s="19"/>
      <c r="L722"/>
      <c r="N722" s="98"/>
      <c r="R722" s="16"/>
    </row>
    <row r="723" spans="6:18">
      <c r="F723" s="16"/>
      <c r="H723" s="19"/>
      <c r="L723"/>
      <c r="N723" s="98"/>
      <c r="R723" s="16"/>
    </row>
    <row r="724" spans="6:18">
      <c r="F724" s="16"/>
      <c r="H724" s="19"/>
      <c r="L724"/>
      <c r="N724" s="98"/>
      <c r="R724" s="16"/>
    </row>
    <row r="725" spans="6:18">
      <c r="F725" s="16"/>
      <c r="H725" s="19"/>
      <c r="L725"/>
      <c r="N725" s="98"/>
      <c r="R725" s="16"/>
    </row>
    <row r="726" spans="6:18">
      <c r="F726" s="16"/>
      <c r="H726" s="19"/>
      <c r="L726"/>
      <c r="N726" s="98"/>
      <c r="R726" s="16"/>
    </row>
    <row r="727" spans="6:18">
      <c r="F727" s="16"/>
      <c r="H727" s="19"/>
      <c r="L727"/>
      <c r="N727" s="98"/>
      <c r="R727" s="16"/>
    </row>
    <row r="728" spans="6:18">
      <c r="F728" s="16"/>
      <c r="H728" s="19"/>
      <c r="L728"/>
      <c r="N728" s="98"/>
      <c r="R728" s="16"/>
    </row>
    <row r="729" spans="6:18">
      <c r="F729" s="16"/>
      <c r="H729" s="19"/>
      <c r="L729"/>
      <c r="N729" s="98"/>
      <c r="R729" s="16"/>
    </row>
    <row r="730" spans="6:18">
      <c r="F730" s="16"/>
      <c r="H730" s="19"/>
      <c r="L730"/>
      <c r="N730" s="98"/>
      <c r="R730" s="16"/>
    </row>
    <row r="731" spans="6:18">
      <c r="F731" s="16"/>
      <c r="H731" s="19"/>
      <c r="L731"/>
      <c r="N731" s="98"/>
      <c r="R731" s="16"/>
    </row>
    <row r="732" spans="6:18">
      <c r="F732" s="16"/>
      <c r="H732" s="19"/>
      <c r="L732"/>
      <c r="N732" s="98"/>
      <c r="R732" s="16"/>
    </row>
    <row r="733" spans="6:18">
      <c r="F733" s="16"/>
      <c r="H733" s="19"/>
      <c r="L733"/>
      <c r="N733" s="98"/>
      <c r="R733" s="16"/>
    </row>
    <row r="734" spans="6:18">
      <c r="F734" s="16"/>
      <c r="H734" s="19"/>
      <c r="L734"/>
      <c r="N734" s="98"/>
      <c r="R734" s="16"/>
    </row>
    <row r="735" spans="6:18">
      <c r="F735" s="16"/>
      <c r="H735" s="19"/>
      <c r="L735"/>
      <c r="N735" s="98"/>
      <c r="R735" s="16"/>
    </row>
    <row r="736" spans="6:18">
      <c r="F736" s="16"/>
      <c r="H736" s="19"/>
      <c r="L736"/>
      <c r="N736" s="98"/>
      <c r="R736" s="16"/>
    </row>
    <row r="737" spans="6:18">
      <c r="F737" s="16"/>
      <c r="H737" s="19"/>
      <c r="L737"/>
      <c r="N737" s="98"/>
      <c r="R737" s="16"/>
    </row>
    <row r="738" spans="6:18">
      <c r="F738" s="16"/>
      <c r="H738" s="19"/>
      <c r="L738"/>
      <c r="N738" s="98"/>
      <c r="R738" s="16"/>
    </row>
    <row r="739" spans="6:18">
      <c r="F739" s="16"/>
      <c r="H739" s="19"/>
      <c r="L739"/>
      <c r="N739" s="98"/>
      <c r="R739" s="16"/>
    </row>
    <row r="740" spans="6:18">
      <c r="F740" s="16"/>
      <c r="H740" s="19"/>
      <c r="L740"/>
      <c r="N740" s="98"/>
      <c r="R740" s="16"/>
    </row>
    <row r="741" spans="6:18">
      <c r="F741" s="16"/>
      <c r="H741" s="19"/>
      <c r="L741"/>
      <c r="N741" s="98"/>
      <c r="R741" s="16"/>
    </row>
    <row r="742" spans="6:18">
      <c r="F742" s="16"/>
      <c r="H742" s="19"/>
      <c r="L742"/>
      <c r="N742" s="98"/>
      <c r="R742" s="16"/>
    </row>
    <row r="743" spans="6:18">
      <c r="F743" s="16"/>
      <c r="H743" s="19"/>
      <c r="L743"/>
      <c r="N743" s="98"/>
      <c r="R743" s="16"/>
    </row>
    <row r="744" spans="6:18">
      <c r="F744" s="16"/>
      <c r="H744" s="19"/>
      <c r="L744"/>
      <c r="N744" s="98"/>
      <c r="R744" s="16"/>
    </row>
    <row r="745" spans="6:18">
      <c r="F745" s="16"/>
      <c r="H745" s="19"/>
      <c r="L745"/>
      <c r="N745" s="98"/>
      <c r="R745" s="16"/>
    </row>
    <row r="746" spans="6:18">
      <c r="F746" s="16"/>
      <c r="H746" s="19"/>
      <c r="L746"/>
      <c r="N746" s="98"/>
      <c r="R746" s="16"/>
    </row>
    <row r="747" spans="6:18">
      <c r="F747" s="16"/>
      <c r="H747" s="19"/>
      <c r="L747"/>
      <c r="N747" s="98"/>
      <c r="R747" s="16"/>
    </row>
    <row r="748" spans="6:18">
      <c r="F748" s="16"/>
      <c r="H748" s="19"/>
      <c r="L748"/>
      <c r="N748" s="98"/>
      <c r="R748" s="16"/>
    </row>
    <row r="749" spans="6:18">
      <c r="F749" s="16"/>
      <c r="H749" s="19"/>
      <c r="L749"/>
      <c r="N749" s="98"/>
      <c r="R749" s="16"/>
    </row>
    <row r="750" spans="6:18">
      <c r="F750" s="16"/>
      <c r="H750" s="19"/>
      <c r="L750"/>
      <c r="N750" s="98"/>
      <c r="R750" s="16"/>
    </row>
    <row r="751" spans="6:18">
      <c r="F751" s="16"/>
      <c r="H751" s="19"/>
      <c r="L751"/>
      <c r="N751" s="98"/>
      <c r="R751" s="16"/>
    </row>
    <row r="752" spans="6:18">
      <c r="F752" s="16"/>
      <c r="H752" s="19"/>
      <c r="L752"/>
      <c r="N752" s="98"/>
      <c r="R752" s="16"/>
    </row>
    <row r="753" spans="6:18">
      <c r="F753" s="16"/>
      <c r="H753" s="19"/>
      <c r="L753"/>
      <c r="N753" s="98"/>
      <c r="R753" s="16"/>
    </row>
    <row r="754" spans="6:18">
      <c r="F754" s="16"/>
      <c r="H754" s="19"/>
      <c r="L754"/>
      <c r="N754" s="98"/>
      <c r="R754" s="16"/>
    </row>
    <row r="755" spans="6:18">
      <c r="F755" s="16"/>
      <c r="H755" s="19"/>
      <c r="L755"/>
      <c r="N755" s="98"/>
      <c r="R755" s="16"/>
    </row>
    <row r="756" spans="6:18">
      <c r="F756" s="16"/>
      <c r="H756" s="19"/>
      <c r="L756"/>
      <c r="N756" s="98"/>
      <c r="R756" s="16"/>
    </row>
    <row r="757" spans="6:18">
      <c r="F757" s="16"/>
      <c r="H757" s="19"/>
      <c r="L757"/>
      <c r="N757" s="98"/>
      <c r="R757" s="16"/>
    </row>
    <row r="758" spans="6:18">
      <c r="F758" s="16"/>
      <c r="H758" s="19"/>
      <c r="L758"/>
      <c r="N758" s="98"/>
      <c r="R758" s="16"/>
    </row>
    <row r="759" spans="6:18">
      <c r="F759" s="16"/>
      <c r="H759" s="19"/>
      <c r="L759"/>
      <c r="N759" s="98"/>
      <c r="R759" s="16"/>
    </row>
    <row r="760" spans="6:18">
      <c r="F760" s="16"/>
      <c r="H760" s="19"/>
      <c r="L760"/>
      <c r="N760" s="98"/>
      <c r="R760" s="16"/>
    </row>
    <row r="761" spans="6:18">
      <c r="F761" s="16"/>
      <c r="H761" s="19"/>
      <c r="L761"/>
      <c r="N761" s="98"/>
      <c r="R761" s="16"/>
    </row>
    <row r="762" spans="6:18">
      <c r="F762" s="16"/>
      <c r="H762" s="19"/>
      <c r="L762"/>
      <c r="N762" s="98"/>
      <c r="R762" s="16"/>
    </row>
    <row r="763" spans="6:18">
      <c r="F763" s="16"/>
      <c r="H763" s="19"/>
      <c r="L763"/>
      <c r="N763" s="98"/>
      <c r="R763" s="16"/>
    </row>
    <row r="764" spans="6:18">
      <c r="F764" s="16"/>
      <c r="H764" s="19"/>
      <c r="L764"/>
      <c r="N764" s="98"/>
      <c r="R764" s="16"/>
    </row>
    <row r="765" spans="6:18">
      <c r="F765" s="16"/>
      <c r="H765" s="19"/>
      <c r="L765"/>
      <c r="N765" s="98"/>
      <c r="R765" s="16"/>
    </row>
    <row r="766" spans="6:18">
      <c r="F766" s="16"/>
      <c r="H766" s="19"/>
      <c r="L766"/>
      <c r="N766" s="98"/>
      <c r="R766" s="16"/>
    </row>
    <row r="767" spans="6:18">
      <c r="F767" s="16"/>
      <c r="H767" s="19"/>
      <c r="L767"/>
      <c r="N767" s="98"/>
      <c r="R767" s="16"/>
    </row>
    <row r="768" spans="6:18">
      <c r="F768" s="16"/>
      <c r="H768" s="19"/>
      <c r="L768"/>
      <c r="N768" s="98"/>
      <c r="R768" s="16"/>
    </row>
    <row r="769" spans="6:18">
      <c r="F769" s="16"/>
      <c r="H769" s="19"/>
      <c r="L769"/>
      <c r="N769" s="98"/>
      <c r="R769" s="16"/>
    </row>
    <row r="770" spans="6:18">
      <c r="F770" s="16"/>
      <c r="H770" s="19"/>
      <c r="L770"/>
      <c r="N770" s="98"/>
      <c r="R770" s="16"/>
    </row>
    <row r="771" spans="6:18">
      <c r="F771" s="16"/>
      <c r="H771" s="19"/>
      <c r="L771"/>
      <c r="N771" s="98"/>
      <c r="R771" s="16"/>
    </row>
    <row r="772" spans="6:18">
      <c r="F772" s="16"/>
      <c r="H772" s="19"/>
      <c r="L772"/>
      <c r="N772" s="98"/>
      <c r="R772" s="16"/>
    </row>
    <row r="773" spans="6:18">
      <c r="F773" s="16"/>
      <c r="H773" s="19"/>
      <c r="L773"/>
      <c r="N773" s="98"/>
      <c r="R773" s="16"/>
    </row>
    <row r="774" spans="6:18">
      <c r="F774" s="16"/>
      <c r="H774" s="19"/>
      <c r="L774"/>
      <c r="N774" s="98"/>
      <c r="R774" s="16"/>
    </row>
    <row r="775" spans="6:18">
      <c r="F775" s="16"/>
      <c r="H775" s="19"/>
      <c r="L775"/>
      <c r="N775" s="98"/>
      <c r="R775" s="16"/>
    </row>
    <row r="776" spans="6:18">
      <c r="F776" s="16"/>
      <c r="H776" s="19"/>
      <c r="L776"/>
      <c r="N776" s="98"/>
      <c r="R776" s="16"/>
    </row>
    <row r="777" spans="6:18">
      <c r="F777" s="16"/>
      <c r="H777" s="19"/>
      <c r="L777"/>
      <c r="N777" s="98"/>
      <c r="R777" s="16"/>
    </row>
    <row r="778" spans="6:18">
      <c r="F778" s="16"/>
      <c r="H778" s="19"/>
      <c r="L778"/>
      <c r="N778" s="98"/>
      <c r="R778" s="16"/>
    </row>
    <row r="779" spans="6:18">
      <c r="F779" s="16"/>
      <c r="H779" s="19"/>
      <c r="L779"/>
      <c r="N779" s="98"/>
      <c r="R779" s="16"/>
    </row>
    <row r="780" spans="6:18">
      <c r="F780" s="16"/>
      <c r="H780" s="19"/>
      <c r="L780"/>
      <c r="N780" s="98"/>
      <c r="R780" s="16"/>
    </row>
    <row r="781" spans="6:18">
      <c r="F781" s="16"/>
      <c r="H781" s="19"/>
      <c r="L781"/>
      <c r="N781" s="98"/>
      <c r="R781" s="16"/>
    </row>
    <row r="782" spans="6:18">
      <c r="F782" s="16"/>
      <c r="H782" s="19"/>
      <c r="L782"/>
      <c r="N782" s="98"/>
      <c r="R782" s="16"/>
    </row>
    <row r="783" spans="6:18">
      <c r="F783" s="16"/>
      <c r="H783" s="19"/>
      <c r="L783"/>
      <c r="N783" s="98"/>
      <c r="R783" s="16"/>
    </row>
    <row r="784" spans="6:18">
      <c r="F784" s="16"/>
      <c r="H784" s="19"/>
      <c r="L784"/>
      <c r="N784" s="98"/>
      <c r="R784" s="16"/>
    </row>
    <row r="785" spans="6:18">
      <c r="F785" s="16"/>
      <c r="H785" s="19"/>
      <c r="L785"/>
      <c r="N785" s="98"/>
      <c r="R785" s="16"/>
    </row>
    <row r="786" spans="6:18">
      <c r="F786" s="16"/>
      <c r="H786" s="19"/>
      <c r="L786"/>
      <c r="N786" s="98"/>
      <c r="R786" s="16"/>
    </row>
    <row r="787" spans="6:18">
      <c r="F787" s="16"/>
      <c r="H787" s="19"/>
      <c r="L787"/>
      <c r="N787" s="98"/>
      <c r="R787" s="16"/>
    </row>
    <row r="788" spans="6:18">
      <c r="F788" s="16"/>
      <c r="H788" s="19"/>
      <c r="L788"/>
      <c r="N788" s="98"/>
      <c r="R788" s="16"/>
    </row>
    <row r="789" spans="6:18">
      <c r="F789" s="16"/>
      <c r="H789" s="19"/>
      <c r="L789"/>
      <c r="N789" s="98"/>
      <c r="R789" s="16"/>
    </row>
    <row r="790" spans="6:18">
      <c r="F790" s="16"/>
      <c r="H790" s="19"/>
      <c r="L790"/>
      <c r="N790" s="98"/>
      <c r="R790" s="16"/>
    </row>
    <row r="791" spans="6:18">
      <c r="F791" s="16"/>
      <c r="H791" s="19"/>
      <c r="L791"/>
      <c r="N791" s="98"/>
      <c r="R791" s="16"/>
    </row>
    <row r="792" spans="6:18">
      <c r="F792" s="16"/>
      <c r="H792" s="19"/>
      <c r="L792"/>
      <c r="N792" s="98"/>
      <c r="R792" s="16"/>
    </row>
    <row r="793" spans="6:18">
      <c r="F793" s="16"/>
      <c r="H793" s="19"/>
      <c r="L793"/>
      <c r="N793" s="98"/>
      <c r="R793" s="16"/>
    </row>
    <row r="794" spans="6:18">
      <c r="F794" s="16"/>
      <c r="H794" s="19"/>
      <c r="L794"/>
      <c r="N794" s="98"/>
      <c r="R794" s="16"/>
    </row>
    <row r="795" spans="6:18">
      <c r="F795" s="16"/>
      <c r="H795" s="19"/>
      <c r="L795"/>
      <c r="N795" s="98"/>
      <c r="R795" s="16"/>
    </row>
    <row r="796" spans="6:18">
      <c r="F796" s="16"/>
      <c r="H796" s="19"/>
      <c r="L796"/>
      <c r="N796" s="98"/>
      <c r="R796" s="16"/>
    </row>
    <row r="797" spans="6:18">
      <c r="F797" s="16"/>
      <c r="H797" s="19"/>
      <c r="L797"/>
      <c r="N797" s="98"/>
      <c r="R797" s="16"/>
    </row>
    <row r="798" spans="6:18">
      <c r="F798" s="16"/>
      <c r="H798" s="19"/>
      <c r="L798"/>
      <c r="N798" s="98"/>
      <c r="R798" s="16"/>
    </row>
    <row r="799" spans="6:18">
      <c r="F799" s="16"/>
      <c r="H799" s="19"/>
      <c r="L799"/>
      <c r="N799" s="98"/>
      <c r="R799" s="16"/>
    </row>
    <row r="800" spans="6:18">
      <c r="F800" s="16"/>
      <c r="H800" s="19"/>
      <c r="L800"/>
      <c r="N800" s="98"/>
      <c r="R800" s="16"/>
    </row>
    <row r="801" spans="6:18">
      <c r="F801" s="16"/>
      <c r="H801" s="19"/>
      <c r="L801"/>
      <c r="N801" s="98"/>
      <c r="R801" s="16"/>
    </row>
    <row r="802" spans="6:18">
      <c r="F802" s="16"/>
      <c r="H802" s="19"/>
      <c r="L802"/>
      <c r="N802" s="98"/>
      <c r="R802" s="16"/>
    </row>
    <row r="803" spans="6:18">
      <c r="F803" s="16"/>
      <c r="H803" s="19"/>
      <c r="L803"/>
      <c r="N803" s="98"/>
      <c r="R803" s="16"/>
    </row>
    <row r="804" spans="6:18">
      <c r="F804" s="16"/>
      <c r="H804" s="19"/>
      <c r="L804"/>
      <c r="N804" s="98"/>
      <c r="R804" s="16"/>
    </row>
    <row r="805" spans="6:18">
      <c r="F805" s="16"/>
      <c r="H805" s="19"/>
      <c r="L805"/>
      <c r="N805" s="98"/>
      <c r="R805" s="16"/>
    </row>
    <row r="806" spans="6:18">
      <c r="F806" s="16"/>
      <c r="H806" s="19"/>
      <c r="L806"/>
      <c r="N806" s="98"/>
      <c r="R806" s="16"/>
    </row>
    <row r="807" spans="6:18">
      <c r="F807" s="16"/>
      <c r="H807" s="19"/>
      <c r="L807"/>
      <c r="N807" s="98"/>
      <c r="R807" s="16"/>
    </row>
    <row r="808" spans="6:18">
      <c r="F808" s="16"/>
      <c r="H808" s="19"/>
      <c r="L808"/>
      <c r="N808" s="98"/>
      <c r="R808" s="16"/>
    </row>
    <row r="809" spans="6:18">
      <c r="F809" s="16"/>
      <c r="H809" s="19"/>
      <c r="L809"/>
      <c r="N809" s="98"/>
      <c r="R809" s="16"/>
    </row>
    <row r="810" spans="6:18">
      <c r="F810" s="16"/>
      <c r="H810" s="19"/>
      <c r="L810"/>
      <c r="N810" s="98"/>
      <c r="R810" s="16"/>
    </row>
    <row r="811" spans="6:18">
      <c r="F811" s="16"/>
      <c r="H811" s="19"/>
      <c r="L811"/>
      <c r="N811" s="98"/>
      <c r="R811" s="16"/>
    </row>
    <row r="812" spans="6:18">
      <c r="F812" s="16"/>
      <c r="H812" s="19"/>
      <c r="L812"/>
      <c r="N812" s="98"/>
      <c r="R812" s="16"/>
    </row>
    <row r="813" spans="6:18">
      <c r="F813" s="16"/>
      <c r="H813" s="19"/>
      <c r="L813"/>
      <c r="N813" s="98"/>
      <c r="R813" s="16"/>
    </row>
    <row r="814" spans="6:18">
      <c r="F814" s="16"/>
      <c r="H814" s="19"/>
      <c r="L814"/>
      <c r="N814" s="98"/>
      <c r="R814" s="16"/>
    </row>
    <row r="815" spans="6:18">
      <c r="F815" s="16"/>
      <c r="H815" s="19"/>
      <c r="L815"/>
      <c r="N815" s="98"/>
      <c r="R815" s="16"/>
    </row>
    <row r="816" spans="6:18">
      <c r="F816" s="16"/>
      <c r="H816" s="19"/>
      <c r="L816"/>
      <c r="N816" s="98"/>
      <c r="R816" s="16"/>
    </row>
    <row r="817" spans="6:18">
      <c r="F817" s="16"/>
      <c r="H817" s="19"/>
      <c r="L817"/>
      <c r="N817" s="98"/>
      <c r="R817" s="16"/>
    </row>
    <row r="818" spans="6:18">
      <c r="F818" s="16"/>
      <c r="H818" s="19"/>
      <c r="L818"/>
      <c r="N818" s="98"/>
      <c r="R818" s="16"/>
    </row>
    <row r="819" spans="6:18">
      <c r="F819" s="16"/>
      <c r="H819" s="19"/>
      <c r="L819"/>
      <c r="N819" s="98"/>
      <c r="R819" s="16"/>
    </row>
    <row r="820" spans="6:18">
      <c r="F820" s="16"/>
      <c r="H820" s="19"/>
      <c r="L820"/>
      <c r="N820" s="98"/>
      <c r="R820" s="16"/>
    </row>
    <row r="821" spans="6:18">
      <c r="F821" s="16"/>
      <c r="H821" s="19"/>
      <c r="L821"/>
      <c r="N821" s="98"/>
      <c r="R821" s="16"/>
    </row>
    <row r="822" spans="6:18">
      <c r="F822" s="16"/>
      <c r="H822" s="19"/>
      <c r="L822"/>
      <c r="N822" s="98"/>
      <c r="R822" s="16"/>
    </row>
    <row r="823" spans="6:18">
      <c r="F823" s="16"/>
      <c r="H823" s="19"/>
      <c r="L823"/>
      <c r="N823" s="98"/>
      <c r="R823" s="16"/>
    </row>
    <row r="824" spans="6:18">
      <c r="F824" s="16"/>
      <c r="H824" s="19"/>
      <c r="L824"/>
      <c r="N824" s="98"/>
      <c r="R824" s="16"/>
    </row>
    <row r="825" spans="6:18">
      <c r="F825" s="16"/>
      <c r="H825" s="19"/>
      <c r="L825"/>
      <c r="N825" s="98"/>
      <c r="R825" s="16"/>
    </row>
    <row r="826" spans="6:18">
      <c r="F826" s="16"/>
      <c r="H826" s="19"/>
      <c r="L826"/>
      <c r="N826" s="98"/>
      <c r="R826" s="16"/>
    </row>
    <row r="827" spans="6:18">
      <c r="F827" s="16"/>
      <c r="H827" s="19"/>
      <c r="L827"/>
      <c r="N827" s="98"/>
      <c r="R827" s="16"/>
    </row>
    <row r="828" spans="6:18">
      <c r="F828" s="16"/>
      <c r="H828" s="19"/>
      <c r="L828"/>
      <c r="N828" s="98"/>
      <c r="R828" s="16"/>
    </row>
    <row r="829" spans="6:18">
      <c r="F829" s="16"/>
      <c r="H829" s="19"/>
      <c r="L829"/>
      <c r="N829" s="98"/>
      <c r="R829" s="16"/>
    </row>
    <row r="830" spans="6:18">
      <c r="F830" s="16"/>
      <c r="H830" s="19"/>
      <c r="L830"/>
      <c r="N830" s="98"/>
      <c r="R830" s="16"/>
    </row>
    <row r="831" spans="6:18">
      <c r="F831" s="16"/>
      <c r="H831" s="19"/>
      <c r="L831"/>
      <c r="N831" s="98"/>
      <c r="R831" s="16"/>
    </row>
    <row r="832" spans="6:18">
      <c r="F832" s="16"/>
      <c r="H832" s="19"/>
      <c r="L832"/>
      <c r="N832" s="98"/>
      <c r="R832" s="16"/>
    </row>
    <row r="833" spans="6:18">
      <c r="F833" s="16"/>
      <c r="H833" s="19"/>
      <c r="L833"/>
      <c r="N833" s="98"/>
      <c r="R833" s="16"/>
    </row>
    <row r="834" spans="6:18">
      <c r="F834" s="16"/>
      <c r="H834" s="19"/>
      <c r="L834"/>
      <c r="N834" s="98"/>
      <c r="R834" s="16"/>
    </row>
    <row r="835" spans="6:18">
      <c r="F835" s="16"/>
      <c r="H835" s="19"/>
      <c r="L835"/>
      <c r="N835" s="98"/>
      <c r="R835" s="16"/>
    </row>
    <row r="836" spans="6:18">
      <c r="F836" s="16"/>
      <c r="H836" s="19"/>
      <c r="L836"/>
      <c r="N836" s="98"/>
      <c r="R836" s="16"/>
    </row>
    <row r="837" spans="6:18">
      <c r="F837" s="16"/>
      <c r="H837" s="19"/>
      <c r="L837"/>
      <c r="N837" s="98"/>
      <c r="R837" s="16"/>
    </row>
    <row r="838" spans="6:18">
      <c r="F838" s="16"/>
      <c r="H838" s="19"/>
      <c r="L838"/>
      <c r="N838" s="98"/>
      <c r="R838" s="16"/>
    </row>
    <row r="839" spans="6:18">
      <c r="F839" s="16"/>
      <c r="H839" s="19"/>
      <c r="L839"/>
      <c r="N839" s="98"/>
      <c r="R839" s="16"/>
    </row>
    <row r="840" spans="6:18">
      <c r="F840" s="16"/>
      <c r="H840" s="19"/>
      <c r="L840"/>
      <c r="N840" s="98"/>
      <c r="R840" s="16"/>
    </row>
    <row r="841" spans="6:18">
      <c r="F841" s="16"/>
      <c r="H841" s="19"/>
      <c r="L841"/>
      <c r="N841" s="98"/>
      <c r="R841" s="16"/>
    </row>
    <row r="842" spans="6:18">
      <c r="F842" s="16"/>
      <c r="H842" s="19"/>
      <c r="L842"/>
      <c r="N842" s="98"/>
      <c r="R842" s="16"/>
    </row>
    <row r="843" spans="6:18">
      <c r="F843" s="16"/>
      <c r="H843" s="19"/>
      <c r="L843"/>
      <c r="N843" s="98"/>
      <c r="R843" s="16"/>
    </row>
    <row r="844" spans="6:18">
      <c r="F844" s="16"/>
      <c r="H844" s="19"/>
      <c r="L844"/>
      <c r="N844" s="98"/>
      <c r="R844" s="16"/>
    </row>
    <row r="845" spans="6:18">
      <c r="F845" s="16"/>
      <c r="H845" s="19"/>
      <c r="L845"/>
      <c r="N845" s="98"/>
      <c r="R845" s="16"/>
    </row>
    <row r="846" spans="6:18">
      <c r="F846" s="16"/>
      <c r="H846" s="19"/>
      <c r="L846"/>
      <c r="N846" s="98"/>
      <c r="R846" s="16"/>
    </row>
    <row r="847" spans="6:18">
      <c r="F847" s="16"/>
      <c r="H847" s="19"/>
      <c r="L847"/>
      <c r="N847" s="98"/>
      <c r="R847" s="16"/>
    </row>
    <row r="848" spans="6:18">
      <c r="F848" s="16"/>
      <c r="H848" s="19"/>
      <c r="L848"/>
      <c r="N848" s="98"/>
      <c r="R848" s="16"/>
    </row>
    <row r="849" spans="6:18">
      <c r="F849" s="16"/>
      <c r="H849" s="19"/>
      <c r="L849"/>
      <c r="N849" s="98"/>
      <c r="R849" s="16"/>
    </row>
    <row r="850" spans="6:18">
      <c r="F850" s="16"/>
      <c r="H850" s="19"/>
      <c r="L850"/>
      <c r="N850" s="98"/>
      <c r="R850" s="16"/>
    </row>
    <row r="851" spans="6:18">
      <c r="F851" s="16"/>
      <c r="H851" s="19"/>
      <c r="L851"/>
      <c r="N851" s="98"/>
      <c r="R851" s="16"/>
    </row>
    <row r="852" spans="6:18">
      <c r="F852" s="16"/>
      <c r="H852" s="19"/>
      <c r="L852"/>
      <c r="N852" s="98"/>
      <c r="R852" s="16"/>
    </row>
    <row r="853" spans="6:18">
      <c r="F853" s="16"/>
      <c r="H853" s="19"/>
      <c r="L853"/>
      <c r="N853" s="98"/>
      <c r="R853" s="16"/>
    </row>
    <row r="854" spans="6:18">
      <c r="F854" s="16"/>
      <c r="H854" s="19"/>
      <c r="L854"/>
      <c r="N854" s="98"/>
      <c r="R854" s="16"/>
    </row>
    <row r="855" spans="6:18">
      <c r="F855" s="16"/>
      <c r="H855" s="19"/>
      <c r="L855"/>
      <c r="N855" s="98"/>
      <c r="R855" s="16"/>
    </row>
    <row r="856" spans="6:18">
      <c r="F856" s="16"/>
      <c r="H856" s="19"/>
      <c r="L856"/>
      <c r="N856" s="98"/>
      <c r="R856" s="16"/>
    </row>
    <row r="857" spans="6:18">
      <c r="F857" s="16"/>
      <c r="H857" s="19"/>
      <c r="L857"/>
      <c r="N857" s="98"/>
      <c r="R857" s="16"/>
    </row>
    <row r="858" spans="6:18">
      <c r="F858" s="16"/>
      <c r="H858" s="19"/>
      <c r="L858"/>
      <c r="N858" s="98"/>
      <c r="R858" s="16"/>
    </row>
    <row r="859" spans="6:18">
      <c r="F859" s="16"/>
      <c r="H859" s="19"/>
      <c r="L859"/>
      <c r="N859" s="98"/>
      <c r="R859" s="16"/>
    </row>
    <row r="860" spans="6:18">
      <c r="F860" s="16"/>
      <c r="H860" s="19"/>
      <c r="L860"/>
      <c r="N860" s="98"/>
      <c r="R860" s="16"/>
    </row>
    <row r="861" spans="6:18">
      <c r="F861" s="16"/>
      <c r="H861" s="19"/>
      <c r="L861"/>
      <c r="N861" s="98"/>
      <c r="R861" s="16"/>
    </row>
    <row r="862" spans="6:18">
      <c r="F862" s="16"/>
      <c r="H862" s="19"/>
      <c r="L862"/>
      <c r="N862" s="98"/>
      <c r="R862" s="16"/>
    </row>
    <row r="863" spans="6:18">
      <c r="F863" s="16"/>
      <c r="H863" s="19"/>
      <c r="L863"/>
      <c r="N863" s="98"/>
      <c r="R863" s="16"/>
    </row>
    <row r="864" spans="6:18">
      <c r="F864" s="16"/>
      <c r="H864" s="19"/>
      <c r="L864"/>
      <c r="N864" s="98"/>
      <c r="R864" s="16"/>
    </row>
    <row r="865" spans="6:18">
      <c r="F865" s="16"/>
      <c r="H865" s="19"/>
      <c r="L865"/>
      <c r="N865" s="98"/>
      <c r="R865" s="16"/>
    </row>
    <row r="866" spans="6:18">
      <c r="F866" s="16"/>
      <c r="H866" s="19"/>
      <c r="L866"/>
      <c r="N866" s="98"/>
      <c r="R866" s="16"/>
    </row>
    <row r="867" spans="6:18">
      <c r="F867" s="16"/>
      <c r="H867" s="19"/>
      <c r="L867"/>
      <c r="N867" s="98"/>
      <c r="R867" s="16"/>
    </row>
    <row r="868" spans="6:18">
      <c r="F868" s="16"/>
      <c r="H868" s="19"/>
      <c r="L868"/>
      <c r="N868" s="98"/>
      <c r="R868" s="16"/>
    </row>
    <row r="869" spans="6:18">
      <c r="F869" s="16"/>
      <c r="H869" s="19"/>
      <c r="L869"/>
      <c r="N869" s="98"/>
      <c r="R869" s="16"/>
    </row>
    <row r="870" spans="6:18">
      <c r="F870" s="16"/>
      <c r="H870" s="19"/>
      <c r="L870"/>
      <c r="N870" s="98"/>
      <c r="R870" s="16"/>
    </row>
    <row r="871" spans="6:18">
      <c r="F871" s="16"/>
      <c r="H871" s="19"/>
      <c r="L871"/>
      <c r="N871" s="98"/>
      <c r="R871" s="16"/>
    </row>
    <row r="872" spans="6:18">
      <c r="F872" s="16"/>
      <c r="H872" s="19"/>
      <c r="L872"/>
      <c r="N872" s="98"/>
      <c r="R872" s="16"/>
    </row>
    <row r="873" spans="6:18">
      <c r="F873" s="16"/>
      <c r="H873" s="19"/>
      <c r="L873"/>
      <c r="N873" s="98"/>
      <c r="R873" s="16"/>
    </row>
    <row r="874" spans="6:18">
      <c r="F874" s="16"/>
      <c r="H874" s="19"/>
      <c r="L874"/>
      <c r="N874" s="98"/>
      <c r="R874" s="16"/>
    </row>
    <row r="875" spans="6:18">
      <c r="F875" s="16"/>
      <c r="H875" s="19"/>
      <c r="L875"/>
      <c r="N875" s="98"/>
      <c r="R875" s="16"/>
    </row>
    <row r="876" spans="6:18">
      <c r="F876" s="16"/>
      <c r="H876" s="19"/>
      <c r="L876"/>
      <c r="N876" s="98"/>
      <c r="R876" s="16"/>
    </row>
    <row r="877" spans="6:18">
      <c r="F877" s="16"/>
      <c r="H877" s="19"/>
      <c r="L877"/>
      <c r="N877" s="98"/>
      <c r="R877" s="16"/>
    </row>
    <row r="878" spans="6:18">
      <c r="F878" s="16"/>
      <c r="H878" s="19"/>
      <c r="L878"/>
      <c r="N878" s="98"/>
      <c r="R878" s="16"/>
    </row>
    <row r="879" spans="6:18">
      <c r="F879" s="16"/>
      <c r="H879" s="19"/>
      <c r="L879"/>
      <c r="N879" s="98"/>
      <c r="R879" s="16"/>
    </row>
    <row r="880" spans="6:18">
      <c r="F880" s="16"/>
      <c r="H880" s="19"/>
      <c r="L880"/>
      <c r="N880" s="98"/>
      <c r="R880" s="16"/>
    </row>
    <row r="881" spans="6:18">
      <c r="F881" s="16"/>
      <c r="H881" s="19"/>
      <c r="L881"/>
      <c r="N881" s="98"/>
      <c r="R881" s="16"/>
    </row>
    <row r="882" spans="6:18">
      <c r="F882" s="16"/>
      <c r="H882" s="19"/>
      <c r="L882"/>
      <c r="N882" s="98"/>
      <c r="R882" s="16"/>
    </row>
    <row r="883" spans="6:18">
      <c r="F883" s="16"/>
      <c r="H883" s="19"/>
      <c r="L883"/>
      <c r="N883" s="98"/>
      <c r="R883" s="16"/>
    </row>
    <row r="884" spans="6:18">
      <c r="F884" s="16"/>
      <c r="H884" s="19"/>
      <c r="L884"/>
      <c r="N884" s="98"/>
      <c r="R884" s="16"/>
    </row>
    <row r="885" spans="6:18">
      <c r="F885" s="16"/>
      <c r="H885" s="19"/>
      <c r="L885"/>
      <c r="N885" s="98"/>
      <c r="R885" s="16"/>
    </row>
    <row r="886" spans="6:18">
      <c r="F886" s="16"/>
      <c r="H886" s="19"/>
      <c r="L886"/>
      <c r="N886" s="98"/>
      <c r="R886" s="16"/>
    </row>
    <row r="887" spans="6:18">
      <c r="F887" s="16"/>
      <c r="H887" s="19"/>
      <c r="L887"/>
      <c r="N887" s="98"/>
      <c r="R887" s="16"/>
    </row>
    <row r="888" spans="6:18">
      <c r="F888" s="16"/>
      <c r="H888" s="19"/>
      <c r="L888"/>
      <c r="N888" s="98"/>
      <c r="R888" s="16"/>
    </row>
    <row r="889" spans="6:18">
      <c r="F889" s="16"/>
      <c r="H889" s="19"/>
      <c r="L889"/>
      <c r="N889" s="98"/>
      <c r="R889" s="16"/>
    </row>
    <row r="890" spans="6:18">
      <c r="F890" s="16"/>
      <c r="H890" s="19"/>
      <c r="L890"/>
      <c r="N890" s="98"/>
      <c r="R890" s="16"/>
    </row>
    <row r="891" spans="6:18">
      <c r="F891" s="16"/>
      <c r="H891" s="19"/>
      <c r="L891"/>
      <c r="N891" s="98"/>
      <c r="R891" s="16"/>
    </row>
    <row r="892" spans="6:18">
      <c r="F892" s="16"/>
      <c r="H892" s="19"/>
      <c r="L892"/>
      <c r="N892" s="98"/>
      <c r="R892" s="16"/>
    </row>
    <row r="893" spans="6:18">
      <c r="F893" s="16"/>
      <c r="H893" s="19"/>
      <c r="L893"/>
      <c r="N893" s="98"/>
      <c r="R893" s="16"/>
    </row>
    <row r="894" spans="6:18">
      <c r="F894" s="16"/>
      <c r="H894" s="19"/>
      <c r="L894"/>
      <c r="N894" s="98"/>
      <c r="R894" s="16"/>
    </row>
    <row r="895" spans="6:18">
      <c r="F895" s="16"/>
      <c r="H895" s="19"/>
      <c r="L895"/>
      <c r="N895" s="98"/>
      <c r="R895" s="16"/>
    </row>
    <row r="896" spans="6:18">
      <c r="F896" s="16"/>
      <c r="H896" s="19"/>
      <c r="L896"/>
      <c r="N896" s="98"/>
      <c r="R896" s="16"/>
    </row>
    <row r="897" spans="6:18">
      <c r="F897" s="16"/>
      <c r="H897" s="19"/>
      <c r="L897"/>
      <c r="N897" s="98"/>
      <c r="R897" s="16"/>
    </row>
    <row r="898" spans="6:18">
      <c r="F898" s="16"/>
      <c r="H898" s="19"/>
      <c r="L898"/>
      <c r="N898" s="98"/>
      <c r="R898" s="16"/>
    </row>
    <row r="899" spans="6:18">
      <c r="F899" s="16"/>
      <c r="H899" s="19"/>
      <c r="L899"/>
      <c r="N899" s="98"/>
      <c r="R899" s="16"/>
    </row>
    <row r="900" spans="6:18">
      <c r="F900" s="16"/>
      <c r="H900" s="19"/>
      <c r="L900"/>
      <c r="N900" s="98"/>
      <c r="R900" s="16"/>
    </row>
    <row r="901" spans="6:18">
      <c r="F901" s="16"/>
      <c r="H901" s="19"/>
      <c r="L901"/>
      <c r="N901" s="98"/>
      <c r="R901" s="16"/>
    </row>
    <row r="902" spans="6:18">
      <c r="F902" s="16"/>
      <c r="H902" s="19"/>
      <c r="L902"/>
      <c r="N902" s="98"/>
      <c r="R902" s="16"/>
    </row>
    <row r="903" spans="6:18">
      <c r="F903" s="16"/>
      <c r="H903" s="19"/>
      <c r="L903"/>
      <c r="N903" s="98"/>
      <c r="R903" s="16"/>
    </row>
    <row r="904" spans="6:18">
      <c r="F904" s="16"/>
      <c r="H904" s="19"/>
      <c r="L904"/>
      <c r="N904" s="98"/>
      <c r="R904" s="16"/>
    </row>
    <row r="905" spans="6:18">
      <c r="F905" s="16"/>
      <c r="H905" s="19"/>
      <c r="L905"/>
      <c r="N905" s="98"/>
      <c r="R905" s="16"/>
    </row>
    <row r="906" spans="6:18">
      <c r="F906" s="16"/>
      <c r="H906" s="19"/>
      <c r="L906"/>
      <c r="N906" s="98"/>
      <c r="R906" s="16"/>
    </row>
    <row r="907" spans="6:18">
      <c r="F907" s="16"/>
      <c r="H907" s="19"/>
      <c r="L907"/>
      <c r="N907" s="98"/>
      <c r="R907" s="16"/>
    </row>
    <row r="908" spans="6:18">
      <c r="F908" s="16"/>
      <c r="H908" s="19"/>
      <c r="L908"/>
      <c r="N908" s="98"/>
      <c r="R908" s="16"/>
    </row>
    <row r="909" spans="6:18">
      <c r="F909" s="16"/>
      <c r="H909" s="19"/>
      <c r="L909"/>
      <c r="N909" s="98"/>
      <c r="R909" s="16"/>
    </row>
    <row r="910" spans="6:18">
      <c r="F910" s="16"/>
      <c r="H910" s="19"/>
      <c r="L910"/>
      <c r="N910" s="98"/>
      <c r="R910" s="16"/>
    </row>
    <row r="911" spans="6:18">
      <c r="F911" s="16"/>
      <c r="H911" s="19"/>
      <c r="L911"/>
      <c r="N911" s="98"/>
      <c r="R911" s="16"/>
    </row>
    <row r="912" spans="6:18">
      <c r="F912" s="16"/>
      <c r="H912" s="19"/>
      <c r="L912"/>
      <c r="N912" s="98"/>
      <c r="R912" s="16"/>
    </row>
    <row r="913" spans="6:18">
      <c r="F913" s="16"/>
      <c r="H913" s="19"/>
      <c r="L913"/>
      <c r="N913" s="98"/>
      <c r="R913" s="16"/>
    </row>
    <row r="914" spans="6:18">
      <c r="F914" s="16"/>
      <c r="H914" s="19"/>
      <c r="L914"/>
      <c r="N914" s="98"/>
      <c r="R914" s="16"/>
    </row>
    <row r="915" spans="6:18">
      <c r="F915" s="16"/>
      <c r="H915" s="19"/>
      <c r="L915"/>
      <c r="N915" s="98"/>
      <c r="R915" s="16"/>
    </row>
    <row r="916" spans="6:18">
      <c r="F916" s="16"/>
      <c r="H916" s="19"/>
      <c r="L916"/>
      <c r="N916" s="98"/>
      <c r="R916" s="16"/>
    </row>
    <row r="917" spans="6:18">
      <c r="F917" s="16"/>
      <c r="H917" s="19"/>
      <c r="L917"/>
      <c r="N917" s="98"/>
      <c r="R917" s="16"/>
    </row>
    <row r="918" spans="6:18">
      <c r="F918" s="16"/>
      <c r="H918" s="19"/>
      <c r="L918"/>
      <c r="N918" s="98"/>
      <c r="R918" s="16"/>
    </row>
    <row r="919" spans="6:18">
      <c r="F919" s="16"/>
      <c r="H919" s="19"/>
      <c r="L919"/>
      <c r="N919" s="98"/>
      <c r="R919" s="16"/>
    </row>
    <row r="920" spans="6:18">
      <c r="F920" s="16"/>
      <c r="H920" s="19"/>
      <c r="L920"/>
      <c r="N920" s="98"/>
      <c r="R920" s="16"/>
    </row>
    <row r="921" spans="6:18">
      <c r="F921" s="16"/>
      <c r="H921" s="19"/>
      <c r="L921"/>
      <c r="N921" s="98"/>
      <c r="R921" s="16"/>
    </row>
    <row r="922" spans="6:18">
      <c r="F922" s="16"/>
      <c r="H922" s="19"/>
      <c r="L922"/>
      <c r="N922" s="98"/>
      <c r="R922" s="16"/>
    </row>
    <row r="923" spans="6:18">
      <c r="F923" s="16"/>
      <c r="H923" s="19"/>
      <c r="L923"/>
      <c r="N923" s="98"/>
      <c r="R923" s="16"/>
    </row>
    <row r="924" spans="6:18">
      <c r="F924" s="16"/>
      <c r="H924" s="19"/>
      <c r="L924"/>
      <c r="N924" s="98"/>
      <c r="R924" s="16"/>
    </row>
    <row r="925" spans="6:18">
      <c r="F925" s="16"/>
      <c r="H925" s="19"/>
      <c r="L925"/>
      <c r="N925" s="98"/>
      <c r="R925" s="16"/>
    </row>
    <row r="926" spans="6:18">
      <c r="F926" s="16"/>
      <c r="H926" s="19"/>
      <c r="L926"/>
      <c r="N926" s="98"/>
      <c r="R926" s="16"/>
    </row>
    <row r="927" spans="6:18">
      <c r="F927" s="16"/>
      <c r="H927" s="19"/>
      <c r="L927"/>
      <c r="N927" s="98"/>
      <c r="R927" s="16"/>
    </row>
    <row r="928" spans="6:18">
      <c r="F928" s="16"/>
      <c r="H928" s="19"/>
      <c r="L928"/>
      <c r="N928" s="98"/>
      <c r="R928" s="16"/>
    </row>
    <row r="929" spans="6:18">
      <c r="F929" s="16"/>
      <c r="H929" s="19"/>
      <c r="L929"/>
      <c r="N929" s="98"/>
      <c r="R929" s="16"/>
    </row>
    <row r="930" spans="6:18">
      <c r="F930" s="16"/>
      <c r="H930" s="19"/>
      <c r="L930"/>
      <c r="N930" s="98"/>
      <c r="R930" s="16"/>
    </row>
    <row r="931" spans="6:18">
      <c r="F931" s="16"/>
      <c r="H931" s="19"/>
      <c r="L931"/>
      <c r="N931" s="98"/>
      <c r="R931" s="16"/>
    </row>
    <row r="932" spans="6:18">
      <c r="F932" s="16"/>
      <c r="H932" s="19"/>
      <c r="L932"/>
      <c r="N932" s="98"/>
      <c r="R932" s="16"/>
    </row>
    <row r="933" spans="6:18">
      <c r="F933" s="16"/>
      <c r="H933" s="19"/>
      <c r="L933"/>
      <c r="N933" s="98"/>
      <c r="R933" s="16"/>
    </row>
    <row r="934" spans="6:18">
      <c r="F934" s="16"/>
      <c r="H934" s="19"/>
      <c r="L934"/>
      <c r="N934" s="98"/>
      <c r="R934" s="16"/>
    </row>
    <row r="935" spans="6:18">
      <c r="F935" s="16"/>
      <c r="H935" s="19"/>
      <c r="L935"/>
      <c r="N935" s="98"/>
      <c r="R935" s="16"/>
    </row>
    <row r="936" spans="6:18">
      <c r="F936" s="16"/>
      <c r="H936" s="19"/>
      <c r="L936"/>
      <c r="N936" s="98"/>
      <c r="R936" s="16"/>
    </row>
    <row r="937" spans="6:18">
      <c r="F937" s="16"/>
      <c r="H937" s="19"/>
      <c r="L937"/>
      <c r="N937" s="98"/>
      <c r="R937" s="16"/>
    </row>
    <row r="938" spans="6:18">
      <c r="F938" s="16"/>
      <c r="H938" s="19"/>
      <c r="L938"/>
      <c r="N938" s="98"/>
      <c r="R938" s="16"/>
    </row>
    <row r="939" spans="6:18">
      <c r="F939" s="16"/>
      <c r="H939" s="19"/>
      <c r="L939"/>
      <c r="N939" s="98"/>
      <c r="R939" s="16"/>
    </row>
    <row r="940" spans="6:18">
      <c r="F940" s="16"/>
      <c r="H940" s="19"/>
      <c r="L940"/>
      <c r="N940" s="98"/>
      <c r="R940" s="16"/>
    </row>
    <row r="941" spans="6:18">
      <c r="F941" s="16"/>
      <c r="H941" s="19"/>
      <c r="L941"/>
      <c r="N941" s="98"/>
      <c r="R941" s="16"/>
    </row>
    <row r="942" spans="6:18">
      <c r="F942" s="16"/>
      <c r="H942" s="19"/>
      <c r="L942"/>
      <c r="N942" s="98"/>
      <c r="R942" s="16"/>
    </row>
    <row r="943" spans="6:18">
      <c r="F943" s="16"/>
      <c r="H943" s="19"/>
      <c r="L943"/>
      <c r="N943" s="98"/>
      <c r="R943" s="16"/>
    </row>
    <row r="944" spans="6:18">
      <c r="F944" s="16"/>
      <c r="H944" s="19"/>
      <c r="L944"/>
      <c r="N944" s="98"/>
      <c r="R944" s="16"/>
    </row>
    <row r="945" spans="6:18">
      <c r="F945" s="16"/>
      <c r="H945" s="19"/>
      <c r="L945"/>
      <c r="N945" s="98"/>
      <c r="R945" s="16"/>
    </row>
    <row r="946" spans="6:18">
      <c r="F946" s="16"/>
      <c r="H946" s="19"/>
      <c r="L946"/>
      <c r="N946" s="98"/>
      <c r="R946" s="16"/>
    </row>
    <row r="947" spans="6:18">
      <c r="F947" s="16"/>
      <c r="H947" s="19"/>
      <c r="L947"/>
      <c r="N947" s="98"/>
      <c r="R947" s="16"/>
    </row>
    <row r="948" spans="6:18">
      <c r="F948" s="16"/>
      <c r="H948" s="19"/>
      <c r="L948"/>
      <c r="N948" s="98"/>
      <c r="R948" s="16"/>
    </row>
    <row r="949" spans="6:18">
      <c r="F949" s="16"/>
      <c r="H949" s="19"/>
      <c r="L949"/>
      <c r="N949" s="98"/>
      <c r="R949" s="16"/>
    </row>
    <row r="950" spans="6:18">
      <c r="F950" s="16"/>
      <c r="H950" s="19"/>
      <c r="L950"/>
      <c r="N950" s="98"/>
      <c r="R950" s="16"/>
    </row>
    <row r="951" spans="6:18">
      <c r="F951" s="16"/>
      <c r="H951" s="19"/>
      <c r="L951"/>
      <c r="N951" s="98"/>
      <c r="R951" s="16"/>
    </row>
    <row r="952" spans="6:18">
      <c r="F952" s="16"/>
      <c r="H952" s="19"/>
      <c r="L952"/>
      <c r="N952" s="98"/>
      <c r="R952" s="16"/>
    </row>
    <row r="953" spans="6:18">
      <c r="F953" s="16"/>
      <c r="H953" s="19"/>
      <c r="L953"/>
      <c r="N953" s="98"/>
      <c r="R953" s="16"/>
    </row>
    <row r="954" spans="6:18">
      <c r="F954" s="16"/>
      <c r="H954" s="19"/>
      <c r="L954"/>
      <c r="N954" s="98"/>
      <c r="R954" s="16"/>
    </row>
    <row r="955" spans="6:18">
      <c r="F955" s="16"/>
      <c r="H955" s="19"/>
      <c r="L955"/>
      <c r="N955" s="98"/>
      <c r="R955" s="16"/>
    </row>
    <row r="956" spans="6:18">
      <c r="F956" s="16"/>
      <c r="H956" s="19"/>
      <c r="L956"/>
      <c r="N956" s="98"/>
      <c r="R956" s="16"/>
    </row>
    <row r="957" spans="6:18">
      <c r="F957" s="16"/>
      <c r="H957" s="19"/>
      <c r="L957"/>
      <c r="N957" s="98"/>
      <c r="R957" s="16"/>
    </row>
    <row r="958" spans="6:18">
      <c r="F958" s="16"/>
      <c r="H958" s="19"/>
      <c r="L958"/>
      <c r="N958" s="98"/>
      <c r="R958" s="16"/>
    </row>
    <row r="959" spans="6:18">
      <c r="F959" s="16"/>
      <c r="H959" s="19"/>
      <c r="L959"/>
      <c r="N959" s="98"/>
      <c r="R959" s="16"/>
    </row>
    <row r="960" spans="6:18">
      <c r="F960" s="16"/>
      <c r="H960" s="19"/>
      <c r="L960"/>
      <c r="N960" s="98"/>
      <c r="R960" s="16"/>
    </row>
    <row r="961" spans="6:18">
      <c r="F961" s="16"/>
      <c r="H961" s="19"/>
      <c r="L961"/>
      <c r="N961" s="98"/>
      <c r="R961" s="16"/>
    </row>
    <row r="962" spans="6:18">
      <c r="F962" s="16"/>
      <c r="H962" s="19"/>
      <c r="L962"/>
      <c r="N962" s="98"/>
      <c r="R962" s="16"/>
    </row>
    <row r="963" spans="6:18">
      <c r="F963" s="16"/>
      <c r="H963" s="19"/>
      <c r="L963"/>
      <c r="N963" s="98"/>
      <c r="R963" s="16"/>
    </row>
    <row r="964" spans="6:18">
      <c r="F964" s="16"/>
      <c r="H964" s="19"/>
      <c r="L964"/>
      <c r="N964" s="98"/>
      <c r="R964" s="16"/>
    </row>
    <row r="965" spans="6:18">
      <c r="F965" s="16"/>
      <c r="H965" s="19"/>
      <c r="L965"/>
      <c r="N965" s="98"/>
      <c r="R965" s="16"/>
    </row>
    <row r="966" spans="6:18">
      <c r="F966" s="16"/>
      <c r="H966" s="19"/>
      <c r="L966"/>
      <c r="N966" s="98"/>
      <c r="R966" s="16"/>
    </row>
    <row r="967" spans="6:18">
      <c r="F967" s="16"/>
      <c r="H967" s="19"/>
      <c r="L967"/>
      <c r="N967" s="98"/>
      <c r="R967" s="16"/>
    </row>
    <row r="968" spans="6:18">
      <c r="F968" s="16"/>
      <c r="H968" s="19"/>
      <c r="L968"/>
      <c r="N968" s="98"/>
      <c r="R968" s="16"/>
    </row>
    <row r="969" spans="6:18">
      <c r="F969" s="16"/>
      <c r="H969" s="19"/>
      <c r="L969"/>
      <c r="N969" s="98"/>
      <c r="R969" s="16"/>
    </row>
    <row r="970" spans="6:18">
      <c r="F970" s="16"/>
      <c r="H970" s="19"/>
      <c r="L970"/>
      <c r="N970" s="98"/>
      <c r="R970" s="16"/>
    </row>
    <row r="971" spans="6:18">
      <c r="F971" s="16"/>
      <c r="H971" s="19"/>
      <c r="L971"/>
      <c r="N971" s="98"/>
      <c r="R971" s="16"/>
    </row>
    <row r="972" spans="6:18">
      <c r="F972" s="16"/>
      <c r="H972" s="19"/>
      <c r="L972"/>
      <c r="N972" s="98"/>
      <c r="R972" s="16"/>
    </row>
    <row r="973" spans="6:18">
      <c r="F973" s="16"/>
      <c r="H973" s="19"/>
      <c r="L973"/>
      <c r="N973" s="98"/>
      <c r="R973" s="16"/>
    </row>
    <row r="974" spans="6:18">
      <c r="F974" s="16"/>
      <c r="H974" s="19"/>
      <c r="L974"/>
      <c r="N974" s="98"/>
      <c r="R974" s="16"/>
    </row>
    <row r="975" spans="6:18">
      <c r="F975" s="16"/>
      <c r="H975" s="19"/>
      <c r="L975"/>
      <c r="N975" s="98"/>
      <c r="R975" s="16"/>
    </row>
    <row r="976" spans="6:18">
      <c r="F976" s="16"/>
      <c r="H976" s="19"/>
      <c r="L976"/>
      <c r="N976" s="98"/>
      <c r="R976" s="16"/>
    </row>
    <row r="977" spans="6:18">
      <c r="F977" s="16"/>
      <c r="H977" s="19"/>
      <c r="L977"/>
      <c r="N977" s="98"/>
      <c r="R977" s="16"/>
    </row>
    <row r="978" spans="6:18">
      <c r="F978" s="16"/>
      <c r="H978" s="19"/>
      <c r="L978"/>
      <c r="N978" s="98"/>
      <c r="R978" s="16"/>
    </row>
    <row r="979" spans="6:18">
      <c r="F979" s="16"/>
      <c r="H979" s="19"/>
      <c r="L979"/>
      <c r="N979" s="98"/>
      <c r="R979" s="16"/>
    </row>
    <row r="980" spans="6:18">
      <c r="F980" s="16"/>
      <c r="H980" s="19"/>
      <c r="L980"/>
      <c r="N980" s="98"/>
      <c r="R980" s="16"/>
    </row>
    <row r="981" spans="6:18">
      <c r="F981" s="16"/>
      <c r="H981" s="19"/>
      <c r="L981"/>
      <c r="N981" s="98"/>
      <c r="R981" s="16"/>
    </row>
    <row r="982" spans="6:18">
      <c r="F982" s="16"/>
      <c r="H982" s="19"/>
      <c r="L982"/>
      <c r="N982" s="98"/>
      <c r="R982" s="16"/>
    </row>
    <row r="983" spans="6:18">
      <c r="F983" s="16"/>
      <c r="H983" s="19"/>
      <c r="L983"/>
      <c r="N983" s="98"/>
      <c r="R983" s="16"/>
    </row>
    <row r="984" spans="6:18">
      <c r="F984" s="16"/>
      <c r="H984" s="19"/>
      <c r="L984"/>
      <c r="N984" s="98"/>
      <c r="R984" s="16"/>
    </row>
    <row r="985" spans="6:18">
      <c r="F985" s="16"/>
      <c r="H985" s="19"/>
      <c r="L985"/>
      <c r="N985" s="98"/>
      <c r="R985" s="16"/>
    </row>
    <row r="986" spans="6:18">
      <c r="F986" s="16"/>
      <c r="H986" s="19"/>
      <c r="L986"/>
      <c r="N986" s="98"/>
      <c r="R986" s="16"/>
    </row>
    <row r="987" spans="6:18">
      <c r="F987" s="16"/>
      <c r="H987" s="19"/>
      <c r="L987"/>
      <c r="N987" s="98"/>
      <c r="R987" s="16"/>
    </row>
    <row r="988" spans="6:18">
      <c r="F988" s="16"/>
      <c r="H988" s="19"/>
      <c r="L988"/>
      <c r="N988" s="98"/>
      <c r="R988" s="16"/>
    </row>
    <row r="989" spans="6:18">
      <c r="F989" s="16"/>
      <c r="H989" s="19"/>
      <c r="L989"/>
      <c r="N989" s="98"/>
      <c r="R989" s="16"/>
    </row>
    <row r="990" spans="6:18">
      <c r="F990" s="16"/>
      <c r="H990" s="19"/>
      <c r="L990"/>
      <c r="N990" s="98"/>
      <c r="R990" s="16"/>
    </row>
    <row r="991" spans="6:18">
      <c r="F991" s="16"/>
      <c r="H991" s="19"/>
      <c r="L991"/>
      <c r="N991" s="98"/>
      <c r="R991" s="16"/>
    </row>
    <row r="992" spans="6:18">
      <c r="F992" s="16"/>
      <c r="H992" s="19"/>
      <c r="L992"/>
      <c r="N992" s="98"/>
      <c r="R992" s="16"/>
    </row>
    <row r="993" spans="6:18">
      <c r="F993" s="16"/>
      <c r="H993" s="19"/>
      <c r="L993"/>
      <c r="N993" s="98"/>
      <c r="R993" s="16"/>
    </row>
    <row r="994" spans="6:18">
      <c r="F994" s="16"/>
      <c r="H994" s="19"/>
      <c r="L994"/>
      <c r="N994" s="98"/>
      <c r="R994" s="16"/>
    </row>
    <row r="995" spans="6:18">
      <c r="F995" s="16"/>
      <c r="H995" s="19"/>
      <c r="L995"/>
      <c r="N995" s="98"/>
      <c r="R995" s="16"/>
    </row>
    <row r="996" spans="6:18">
      <c r="F996" s="16"/>
      <c r="H996" s="19"/>
      <c r="L996"/>
      <c r="N996" s="98"/>
      <c r="R996" s="16"/>
    </row>
    <row r="997" spans="6:18">
      <c r="F997" s="16"/>
      <c r="H997" s="19"/>
      <c r="L997"/>
      <c r="N997" s="98"/>
      <c r="R997" s="16"/>
    </row>
    <row r="998" spans="6:18">
      <c r="F998" s="16"/>
      <c r="H998" s="19"/>
      <c r="L998"/>
      <c r="N998" s="98"/>
      <c r="R998" s="16"/>
    </row>
    <row r="999" spans="6:18">
      <c r="F999" s="16"/>
      <c r="H999" s="19"/>
      <c r="L999"/>
      <c r="N999" s="98"/>
      <c r="R999" s="16"/>
    </row>
    <row r="1000" spans="6:18">
      <c r="F1000" s="16"/>
      <c r="H1000" s="19"/>
      <c r="L1000"/>
      <c r="N1000" s="98"/>
      <c r="R1000" s="16"/>
    </row>
    <row r="1001" spans="6:18">
      <c r="F1001" s="16"/>
      <c r="H1001" s="19"/>
      <c r="L1001"/>
      <c r="N1001" s="98"/>
      <c r="R1001" s="16"/>
    </row>
    <row r="1002" spans="6:18">
      <c r="F1002" s="16"/>
      <c r="H1002" s="19"/>
      <c r="L1002"/>
      <c r="N1002" s="98"/>
      <c r="R1002" s="16"/>
    </row>
    <row r="1003" spans="6:18">
      <c r="F1003" s="16"/>
      <c r="H1003" s="19"/>
      <c r="L1003"/>
      <c r="N1003" s="98"/>
      <c r="R1003" s="16"/>
    </row>
    <row r="1004" spans="6:18">
      <c r="F1004" s="16"/>
      <c r="H1004" s="19"/>
      <c r="L1004"/>
      <c r="N1004" s="98"/>
      <c r="R1004" s="16"/>
    </row>
    <row r="1005" spans="6:18">
      <c r="F1005" s="16"/>
      <c r="H1005" s="19"/>
      <c r="L1005"/>
      <c r="N1005" s="98"/>
      <c r="R1005" s="16"/>
    </row>
    <row r="1006" spans="6:18">
      <c r="F1006" s="16"/>
      <c r="H1006" s="19"/>
      <c r="L1006"/>
      <c r="N1006" s="98"/>
      <c r="R1006" s="16"/>
    </row>
    <row r="1007" spans="6:18">
      <c r="F1007" s="16"/>
      <c r="H1007" s="19"/>
      <c r="L1007"/>
      <c r="N1007" s="98"/>
      <c r="R1007" s="16"/>
    </row>
    <row r="1008" spans="6:18">
      <c r="F1008" s="16"/>
      <c r="H1008" s="19"/>
      <c r="L1008"/>
      <c r="N1008" s="98"/>
      <c r="R1008" s="16"/>
    </row>
    <row r="1009" spans="6:18">
      <c r="F1009" s="16"/>
      <c r="H1009" s="19"/>
      <c r="L1009"/>
      <c r="N1009" s="98"/>
      <c r="R1009" s="16"/>
    </row>
    <row r="1010" spans="6:18">
      <c r="F1010" s="16"/>
      <c r="H1010" s="19"/>
      <c r="L1010"/>
      <c r="N1010" s="98"/>
      <c r="R1010" s="16"/>
    </row>
    <row r="1011" spans="6:18">
      <c r="F1011" s="16"/>
      <c r="H1011" s="19"/>
      <c r="L1011"/>
      <c r="N1011" s="98"/>
      <c r="R1011" s="16"/>
    </row>
    <row r="1012" spans="6:18">
      <c r="F1012" s="16"/>
      <c r="H1012" s="19"/>
      <c r="L1012"/>
      <c r="N1012" s="98"/>
      <c r="R1012" s="16"/>
    </row>
    <row r="1013" spans="6:18">
      <c r="F1013" s="16"/>
      <c r="H1013" s="19"/>
      <c r="L1013"/>
      <c r="N1013" s="98"/>
      <c r="R1013" s="16"/>
    </row>
    <row r="1014" spans="6:18">
      <c r="F1014" s="16"/>
      <c r="H1014" s="19"/>
      <c r="L1014"/>
      <c r="N1014" s="98"/>
      <c r="R1014" s="16"/>
    </row>
    <row r="1015" spans="6:18">
      <c r="F1015" s="16"/>
      <c r="H1015" s="19"/>
      <c r="L1015"/>
      <c r="N1015" s="98"/>
      <c r="R1015" s="16"/>
    </row>
    <row r="1016" spans="6:18">
      <c r="F1016" s="16"/>
      <c r="H1016" s="19"/>
      <c r="L1016"/>
      <c r="N1016" s="98"/>
      <c r="R1016" s="16"/>
    </row>
    <row r="1017" spans="6:18">
      <c r="F1017" s="16"/>
      <c r="H1017" s="19"/>
      <c r="L1017"/>
      <c r="N1017" s="98"/>
      <c r="R1017" s="16"/>
    </row>
    <row r="1018" spans="6:18">
      <c r="F1018" s="16"/>
      <c r="H1018" s="19"/>
      <c r="L1018"/>
      <c r="N1018" s="98"/>
      <c r="R1018" s="16"/>
    </row>
    <row r="1019" spans="6:18">
      <c r="F1019" s="16"/>
      <c r="H1019" s="19"/>
      <c r="L1019"/>
      <c r="N1019" s="98"/>
      <c r="R1019" s="16"/>
    </row>
    <row r="1020" spans="6:18">
      <c r="F1020" s="16"/>
      <c r="H1020" s="19"/>
      <c r="L1020"/>
      <c r="N1020" s="98"/>
      <c r="R1020" s="16"/>
    </row>
    <row r="1021" spans="6:18">
      <c r="F1021" s="16"/>
      <c r="H1021" s="19"/>
      <c r="L1021"/>
      <c r="N1021" s="98"/>
      <c r="R1021" s="16"/>
    </row>
    <row r="1022" spans="6:18">
      <c r="F1022" s="16"/>
      <c r="H1022" s="19"/>
      <c r="L1022"/>
      <c r="N1022" s="98"/>
      <c r="R1022" s="16"/>
    </row>
    <row r="1023" spans="6:18">
      <c r="F1023" s="16"/>
      <c r="H1023" s="19"/>
      <c r="L1023"/>
      <c r="N1023" s="98"/>
      <c r="R1023" s="16"/>
    </row>
    <row r="1024" spans="6:18">
      <c r="F1024" s="16"/>
      <c r="H1024" s="19"/>
      <c r="L1024"/>
      <c r="N1024" s="98"/>
      <c r="R1024" s="16"/>
    </row>
    <row r="1025" spans="6:18">
      <c r="F1025" s="16"/>
      <c r="H1025" s="19"/>
      <c r="L1025"/>
      <c r="N1025" s="98"/>
      <c r="R1025" s="16"/>
    </row>
    <row r="1026" spans="6:18">
      <c r="F1026" s="16"/>
      <c r="H1026" s="19"/>
      <c r="L1026"/>
      <c r="N1026" s="98"/>
      <c r="R1026" s="16"/>
    </row>
    <row r="1027" spans="6:18">
      <c r="F1027" s="16"/>
      <c r="H1027" s="19"/>
      <c r="L1027"/>
      <c r="N1027" s="98"/>
      <c r="R1027" s="16"/>
    </row>
    <row r="1028" spans="6:18">
      <c r="F1028" s="16"/>
      <c r="H1028" s="19"/>
      <c r="L1028"/>
      <c r="N1028" s="98"/>
      <c r="R1028" s="16"/>
    </row>
    <row r="1029" spans="6:18">
      <c r="F1029" s="16"/>
      <c r="H1029" s="19"/>
      <c r="L1029"/>
      <c r="N1029" s="98"/>
      <c r="R1029" s="16"/>
    </row>
    <row r="1030" spans="6:18">
      <c r="F1030" s="16"/>
      <c r="H1030" s="19"/>
      <c r="L1030"/>
      <c r="N1030" s="98"/>
      <c r="R1030" s="16"/>
    </row>
    <row r="1031" spans="6:18">
      <c r="F1031" s="16"/>
      <c r="H1031" s="19"/>
      <c r="L1031"/>
      <c r="N1031" s="98"/>
      <c r="R1031" s="16"/>
    </row>
    <row r="1032" spans="6:18">
      <c r="F1032" s="16"/>
      <c r="H1032" s="19"/>
      <c r="L1032"/>
      <c r="N1032" s="98"/>
      <c r="R1032" s="16"/>
    </row>
    <row r="1033" spans="6:18">
      <c r="F1033" s="16"/>
      <c r="H1033" s="19"/>
      <c r="L1033"/>
      <c r="N1033" s="98"/>
      <c r="R1033" s="16"/>
    </row>
    <row r="1034" spans="6:18">
      <c r="F1034" s="16"/>
      <c r="H1034" s="19"/>
      <c r="L1034"/>
      <c r="N1034" s="98"/>
      <c r="R1034" s="16"/>
    </row>
    <row r="1035" spans="6:18">
      <c r="F1035" s="16"/>
      <c r="H1035" s="19"/>
      <c r="L1035"/>
      <c r="N1035" s="98"/>
      <c r="R1035" s="16"/>
    </row>
    <row r="1036" spans="6:18">
      <c r="F1036" s="16"/>
      <c r="H1036" s="19"/>
      <c r="L1036"/>
      <c r="N1036" s="98"/>
      <c r="R1036" s="16"/>
    </row>
    <row r="1037" spans="6:18">
      <c r="F1037" s="16"/>
      <c r="H1037" s="19"/>
      <c r="L1037"/>
      <c r="N1037" s="98"/>
      <c r="R1037" s="16"/>
    </row>
    <row r="1038" spans="6:18">
      <c r="F1038" s="16"/>
      <c r="H1038" s="19"/>
      <c r="L1038"/>
      <c r="N1038" s="98"/>
      <c r="R1038" s="16"/>
    </row>
    <row r="1039" spans="6:18">
      <c r="F1039" s="16"/>
      <c r="H1039" s="19"/>
      <c r="L1039"/>
      <c r="N1039" s="98"/>
      <c r="R1039" s="16"/>
    </row>
    <row r="1040" spans="6:18">
      <c r="F1040" s="16"/>
      <c r="H1040" s="19"/>
      <c r="L1040"/>
      <c r="N1040" s="98"/>
      <c r="R1040" s="16"/>
    </row>
    <row r="1041" spans="6:18">
      <c r="F1041" s="16"/>
      <c r="H1041" s="19"/>
      <c r="L1041"/>
      <c r="N1041" s="98"/>
      <c r="R1041" s="16"/>
    </row>
    <row r="1042" spans="6:18">
      <c r="F1042" s="16"/>
      <c r="H1042" s="19"/>
      <c r="L1042"/>
      <c r="N1042" s="98"/>
      <c r="R1042" s="16"/>
    </row>
    <row r="1043" spans="6:18">
      <c r="F1043" s="16"/>
      <c r="H1043" s="19"/>
      <c r="L1043"/>
      <c r="N1043" s="98"/>
      <c r="R1043" s="16"/>
    </row>
    <row r="1044" spans="6:18">
      <c r="F1044" s="16"/>
      <c r="H1044" s="19"/>
      <c r="L1044"/>
      <c r="N1044" s="98"/>
      <c r="R1044" s="16"/>
    </row>
    <row r="1045" spans="6:18">
      <c r="F1045" s="16"/>
      <c r="H1045" s="19"/>
      <c r="L1045"/>
      <c r="N1045" s="98"/>
      <c r="R1045" s="16"/>
    </row>
    <row r="1046" spans="6:18">
      <c r="F1046" s="16"/>
      <c r="H1046" s="19"/>
      <c r="L1046"/>
      <c r="N1046" s="98"/>
      <c r="R1046" s="16"/>
    </row>
    <row r="1047" spans="6:18">
      <c r="F1047" s="16"/>
      <c r="H1047" s="19"/>
      <c r="L1047"/>
      <c r="N1047" s="98"/>
      <c r="R1047" s="16"/>
    </row>
    <row r="1048" spans="6:18">
      <c r="F1048" s="16"/>
      <c r="H1048" s="19"/>
      <c r="L1048"/>
      <c r="N1048" s="98"/>
      <c r="R1048" s="16"/>
    </row>
    <row r="1049" spans="6:18">
      <c r="F1049" s="16"/>
      <c r="H1049" s="19"/>
      <c r="L1049"/>
      <c r="N1049" s="98"/>
      <c r="R1049" s="16"/>
    </row>
    <row r="1050" spans="6:18">
      <c r="F1050" s="16"/>
      <c r="H1050" s="19"/>
      <c r="L1050"/>
      <c r="N1050" s="98"/>
      <c r="R1050" s="16"/>
    </row>
    <row r="1051" spans="6:18">
      <c r="F1051" s="16"/>
      <c r="H1051" s="19"/>
      <c r="L1051"/>
      <c r="N1051" s="98"/>
      <c r="R1051" s="16"/>
    </row>
    <row r="1052" spans="6:18">
      <c r="F1052" s="16"/>
      <c r="H1052" s="19"/>
      <c r="L1052"/>
      <c r="N1052" s="98"/>
      <c r="R1052" s="16"/>
    </row>
    <row r="1053" spans="6:18">
      <c r="F1053" s="16"/>
      <c r="H1053" s="19"/>
      <c r="L1053"/>
      <c r="N1053" s="98"/>
      <c r="R1053" s="16"/>
    </row>
    <row r="1054" spans="6:18">
      <c r="F1054" s="16"/>
      <c r="H1054" s="19"/>
      <c r="L1054"/>
      <c r="N1054" s="98"/>
      <c r="R1054" s="16"/>
    </row>
    <row r="1055" spans="6:18">
      <c r="F1055" s="16"/>
      <c r="H1055" s="19"/>
      <c r="L1055"/>
      <c r="N1055" s="98"/>
      <c r="R1055" s="16"/>
    </row>
    <row r="1056" spans="6:18">
      <c r="F1056" s="16"/>
      <c r="H1056" s="19"/>
      <c r="L1056"/>
      <c r="N1056" s="98"/>
      <c r="R1056" s="16"/>
    </row>
    <row r="1057" spans="6:18">
      <c r="F1057" s="16"/>
      <c r="H1057" s="19"/>
      <c r="L1057"/>
      <c r="N1057" s="98"/>
      <c r="R1057" s="16"/>
    </row>
    <row r="1058" spans="6:18">
      <c r="F1058" s="16"/>
      <c r="H1058" s="19"/>
      <c r="L1058"/>
      <c r="N1058" s="98"/>
      <c r="R1058" s="16"/>
    </row>
    <row r="1059" spans="6:18">
      <c r="F1059" s="16"/>
      <c r="H1059" s="19"/>
      <c r="L1059"/>
      <c r="N1059" s="98"/>
      <c r="R1059" s="16"/>
    </row>
    <row r="1060" spans="6:18">
      <c r="F1060" s="16"/>
      <c r="H1060" s="19"/>
      <c r="L1060"/>
      <c r="N1060" s="98"/>
      <c r="R1060" s="16"/>
    </row>
    <row r="1061" spans="6:18">
      <c r="F1061" s="16"/>
      <c r="H1061" s="19"/>
      <c r="L1061"/>
      <c r="N1061" s="98"/>
      <c r="R1061" s="16"/>
    </row>
    <row r="1062" spans="6:18">
      <c r="F1062" s="16"/>
      <c r="H1062" s="19"/>
      <c r="L1062"/>
      <c r="N1062" s="98"/>
      <c r="R1062" s="16"/>
    </row>
    <row r="1063" spans="6:18">
      <c r="F1063" s="16"/>
      <c r="H1063" s="19"/>
      <c r="L1063"/>
      <c r="N1063" s="98"/>
      <c r="R1063" s="16"/>
    </row>
    <row r="1064" spans="6:18">
      <c r="F1064" s="16"/>
      <c r="H1064" s="19"/>
      <c r="L1064"/>
      <c r="N1064" s="98"/>
      <c r="R1064" s="16"/>
    </row>
    <row r="1065" spans="6:18">
      <c r="F1065" s="16"/>
      <c r="H1065" s="19"/>
      <c r="L1065"/>
      <c r="N1065" s="98"/>
      <c r="R1065" s="16"/>
    </row>
    <row r="1066" spans="6:18">
      <c r="F1066" s="16"/>
      <c r="H1066" s="19"/>
      <c r="L1066"/>
      <c r="N1066" s="98"/>
      <c r="R1066" s="16"/>
    </row>
    <row r="1067" spans="6:18">
      <c r="F1067" s="16"/>
      <c r="H1067" s="19"/>
      <c r="L1067"/>
      <c r="N1067" s="98"/>
      <c r="R1067" s="16"/>
    </row>
    <row r="1068" spans="6:18">
      <c r="F1068" s="16"/>
      <c r="H1068" s="19"/>
      <c r="L1068"/>
      <c r="N1068" s="98"/>
      <c r="R1068" s="16"/>
    </row>
    <row r="1069" spans="6:18">
      <c r="F1069" s="16"/>
      <c r="H1069" s="19"/>
      <c r="L1069"/>
      <c r="N1069" s="98"/>
      <c r="R1069" s="16"/>
    </row>
    <row r="1070" spans="6:18">
      <c r="F1070" s="16"/>
      <c r="H1070" s="19"/>
      <c r="L1070"/>
      <c r="N1070" s="98"/>
      <c r="R1070" s="16"/>
    </row>
    <row r="1071" spans="6:18">
      <c r="F1071" s="16"/>
      <c r="H1071" s="19"/>
      <c r="L1071"/>
      <c r="N1071" s="98"/>
      <c r="R1071" s="16"/>
    </row>
    <row r="1072" spans="6:18">
      <c r="F1072" s="16"/>
      <c r="H1072" s="19"/>
      <c r="L1072"/>
      <c r="N1072" s="98"/>
      <c r="R1072" s="16"/>
    </row>
    <row r="1073" spans="6:18">
      <c r="F1073" s="16"/>
      <c r="H1073" s="19"/>
      <c r="L1073"/>
      <c r="N1073" s="98"/>
      <c r="R1073" s="16"/>
    </row>
    <row r="1074" spans="6:18">
      <c r="F1074" s="16"/>
      <c r="H1074" s="19"/>
      <c r="L1074"/>
      <c r="N1074" s="98"/>
      <c r="R1074" s="16"/>
    </row>
    <row r="1075" spans="6:18">
      <c r="F1075" s="16"/>
      <c r="H1075" s="19"/>
      <c r="L1075"/>
      <c r="N1075" s="98"/>
      <c r="R1075" s="16"/>
    </row>
    <row r="1076" spans="6:18">
      <c r="F1076" s="16"/>
      <c r="H1076" s="19"/>
      <c r="L1076"/>
      <c r="N1076" s="98"/>
      <c r="R1076" s="16"/>
    </row>
    <row r="1077" spans="6:18">
      <c r="F1077" s="16"/>
      <c r="H1077" s="19"/>
      <c r="L1077"/>
      <c r="N1077" s="98"/>
      <c r="R1077" s="16"/>
    </row>
    <row r="1078" spans="6:18">
      <c r="F1078" s="16"/>
      <c r="H1078" s="19"/>
      <c r="L1078"/>
      <c r="N1078" s="98"/>
      <c r="R1078" s="16"/>
    </row>
    <row r="1079" spans="6:18">
      <c r="F1079" s="16"/>
      <c r="H1079" s="19"/>
      <c r="L1079"/>
      <c r="N1079" s="98"/>
      <c r="R1079" s="16"/>
    </row>
    <row r="1080" spans="6:18">
      <c r="F1080" s="16"/>
      <c r="H1080" s="19"/>
      <c r="L1080"/>
      <c r="N1080" s="98"/>
      <c r="R1080" s="16"/>
    </row>
    <row r="1081" spans="6:18">
      <c r="F1081" s="16"/>
      <c r="H1081" s="19"/>
      <c r="L1081"/>
      <c r="N1081" s="98"/>
      <c r="R1081" s="16"/>
    </row>
    <row r="1082" spans="6:18">
      <c r="F1082" s="16"/>
      <c r="H1082" s="19"/>
      <c r="L1082"/>
      <c r="N1082" s="98"/>
      <c r="R1082" s="16"/>
    </row>
    <row r="1083" spans="6:18">
      <c r="F1083" s="16"/>
      <c r="H1083" s="19"/>
      <c r="L1083"/>
      <c r="N1083" s="98"/>
      <c r="R1083" s="16"/>
    </row>
    <row r="1084" spans="6:18">
      <c r="F1084" s="16"/>
      <c r="H1084" s="19"/>
      <c r="L1084"/>
      <c r="N1084" s="98"/>
      <c r="R1084" s="16"/>
    </row>
    <row r="1085" spans="6:18">
      <c r="F1085" s="16"/>
      <c r="H1085" s="19"/>
      <c r="L1085"/>
      <c r="N1085" s="98"/>
      <c r="R1085" s="16"/>
    </row>
    <row r="1086" spans="6:18">
      <c r="F1086" s="16"/>
      <c r="H1086" s="19"/>
      <c r="L1086"/>
      <c r="N1086" s="98"/>
      <c r="R1086" s="16"/>
    </row>
    <row r="1087" spans="6:18">
      <c r="F1087" s="16"/>
      <c r="H1087" s="19"/>
      <c r="L1087"/>
      <c r="N1087" s="98"/>
      <c r="R1087" s="16"/>
    </row>
    <row r="1088" spans="6:18">
      <c r="F1088" s="16"/>
      <c r="H1088" s="19"/>
      <c r="L1088"/>
      <c r="N1088" s="98"/>
      <c r="R1088" s="16"/>
    </row>
    <row r="1089" spans="6:18">
      <c r="F1089" s="16"/>
      <c r="H1089" s="19"/>
      <c r="L1089"/>
      <c r="N1089" s="98"/>
      <c r="R1089" s="16"/>
    </row>
    <row r="1090" spans="6:18">
      <c r="F1090" s="16"/>
      <c r="H1090" s="19"/>
      <c r="L1090"/>
      <c r="N1090" s="98"/>
      <c r="R1090" s="16"/>
    </row>
    <row r="1091" spans="6:18">
      <c r="F1091" s="16"/>
      <c r="H1091" s="19"/>
      <c r="L1091"/>
      <c r="N1091" s="98"/>
      <c r="R1091" s="16"/>
    </row>
    <row r="1092" spans="6:18">
      <c r="F1092" s="16"/>
      <c r="H1092" s="19"/>
      <c r="L1092"/>
      <c r="N1092" s="98"/>
      <c r="R1092" s="16"/>
    </row>
    <row r="1093" spans="6:18">
      <c r="F1093" s="16"/>
      <c r="H1093" s="19"/>
      <c r="L1093"/>
      <c r="N1093" s="98"/>
      <c r="R1093" s="16"/>
    </row>
    <row r="1094" spans="6:18">
      <c r="F1094" s="16"/>
      <c r="H1094" s="19"/>
      <c r="L1094"/>
      <c r="N1094" s="98"/>
      <c r="R1094" s="16"/>
    </row>
    <row r="1095" spans="6:18">
      <c r="F1095" s="16"/>
      <c r="H1095" s="19"/>
      <c r="L1095"/>
      <c r="N1095" s="98"/>
      <c r="R1095" s="16"/>
    </row>
    <row r="1096" spans="6:18">
      <c r="F1096" s="16"/>
      <c r="H1096" s="19"/>
      <c r="L1096"/>
      <c r="N1096" s="98"/>
      <c r="R1096" s="16"/>
    </row>
    <row r="1097" spans="6:18">
      <c r="F1097" s="16"/>
      <c r="H1097" s="19"/>
      <c r="L1097"/>
      <c r="N1097" s="98"/>
      <c r="R1097" s="16"/>
    </row>
    <row r="1098" spans="6:18">
      <c r="F1098" s="16"/>
      <c r="H1098" s="19"/>
      <c r="L1098"/>
      <c r="N1098" s="98"/>
      <c r="R1098" s="16"/>
    </row>
    <row r="1099" spans="6:18">
      <c r="F1099" s="16"/>
      <c r="H1099" s="19"/>
      <c r="L1099"/>
      <c r="N1099" s="98"/>
      <c r="R1099" s="16"/>
    </row>
    <row r="1100" spans="6:18">
      <c r="F1100" s="16"/>
      <c r="H1100" s="19"/>
      <c r="L1100"/>
      <c r="N1100" s="98"/>
      <c r="R1100" s="16"/>
    </row>
    <row r="1101" spans="6:18">
      <c r="F1101" s="16"/>
      <c r="H1101" s="19"/>
      <c r="L1101"/>
      <c r="N1101" s="98"/>
      <c r="R1101" s="16"/>
    </row>
    <row r="1102" spans="6:18">
      <c r="F1102" s="16"/>
      <c r="H1102" s="19"/>
      <c r="L1102"/>
      <c r="N1102" s="98"/>
      <c r="R1102" s="16"/>
    </row>
    <row r="1103" spans="6:18">
      <c r="F1103" s="16"/>
      <c r="H1103" s="19"/>
      <c r="L1103"/>
      <c r="N1103" s="98"/>
      <c r="R1103" s="16"/>
    </row>
    <row r="1104" spans="6:18">
      <c r="F1104" s="16"/>
      <c r="H1104" s="19"/>
      <c r="L1104"/>
      <c r="N1104" s="98"/>
      <c r="R1104" s="16"/>
    </row>
    <row r="1105" spans="6:18">
      <c r="F1105" s="16"/>
      <c r="H1105" s="19"/>
      <c r="L1105"/>
      <c r="N1105" s="98"/>
      <c r="R1105" s="16"/>
    </row>
    <row r="1106" spans="6:18">
      <c r="F1106" s="16"/>
      <c r="H1106" s="19"/>
      <c r="L1106"/>
      <c r="N1106" s="98"/>
      <c r="R1106" s="16"/>
    </row>
    <row r="1107" spans="6:18">
      <c r="F1107" s="16"/>
      <c r="H1107" s="19"/>
      <c r="L1107"/>
      <c r="N1107" s="98"/>
      <c r="R1107" s="16"/>
    </row>
    <row r="1108" spans="6:18">
      <c r="F1108" s="16"/>
      <c r="H1108" s="19"/>
      <c r="L1108"/>
      <c r="N1108" s="98"/>
      <c r="R1108" s="16"/>
    </row>
    <row r="1109" spans="6:18">
      <c r="F1109" s="16"/>
      <c r="H1109" s="19"/>
      <c r="L1109"/>
      <c r="N1109" s="98"/>
      <c r="R1109" s="16"/>
    </row>
    <row r="1110" spans="6:18">
      <c r="F1110" s="16"/>
      <c r="H1110" s="19"/>
      <c r="L1110"/>
      <c r="N1110" s="98"/>
      <c r="R1110" s="16"/>
    </row>
    <row r="1111" spans="6:18">
      <c r="F1111" s="16"/>
      <c r="H1111" s="19"/>
      <c r="L1111"/>
      <c r="N1111" s="98"/>
      <c r="R1111" s="16"/>
    </row>
    <row r="1112" spans="6:18">
      <c r="F1112" s="16"/>
      <c r="H1112" s="19"/>
      <c r="L1112"/>
      <c r="N1112" s="98"/>
      <c r="R1112" s="16"/>
    </row>
    <row r="1113" spans="6:18">
      <c r="F1113" s="16"/>
      <c r="H1113" s="19"/>
      <c r="L1113"/>
      <c r="R1113" s="16"/>
    </row>
    <row r="1114" spans="6:18">
      <c r="F1114" s="16"/>
      <c r="H1114" s="19"/>
      <c r="L1114"/>
      <c r="R1114" s="16"/>
    </row>
    <row r="1115" spans="6:18">
      <c r="F1115" s="16"/>
      <c r="H1115" s="19"/>
      <c r="L1115"/>
      <c r="R1115" s="16"/>
    </row>
    <row r="1116" spans="6:18">
      <c r="F1116" s="16"/>
      <c r="H1116" s="19"/>
      <c r="L1116"/>
      <c r="R1116" s="16"/>
    </row>
    <row r="1117" spans="6:18">
      <c r="F1117" s="16"/>
      <c r="H1117" s="19"/>
      <c r="L1117"/>
      <c r="R1117" s="16"/>
    </row>
    <row r="1118" spans="6:18">
      <c r="F1118" s="16"/>
      <c r="H1118" s="19"/>
      <c r="L1118"/>
      <c r="R1118" s="16"/>
    </row>
    <row r="1119" spans="6:18">
      <c r="F1119" s="16"/>
      <c r="H1119" s="19"/>
      <c r="L1119"/>
      <c r="R1119" s="16"/>
    </row>
    <row r="1120" spans="6:18">
      <c r="F1120" s="16"/>
      <c r="H1120" s="19"/>
      <c r="L1120"/>
      <c r="R1120" s="16"/>
    </row>
    <row r="1121" spans="6:18">
      <c r="F1121" s="16"/>
      <c r="H1121" s="19"/>
      <c r="L1121"/>
      <c r="R1121" s="16"/>
    </row>
    <row r="1122" spans="6:18">
      <c r="F1122" s="16"/>
      <c r="H1122" s="19"/>
      <c r="L1122"/>
      <c r="R1122" s="16"/>
    </row>
    <row r="1123" spans="6:18">
      <c r="F1123" s="16"/>
      <c r="H1123" s="19"/>
      <c r="L1123"/>
      <c r="R1123" s="16"/>
    </row>
    <row r="1124" spans="6:18">
      <c r="F1124" s="16"/>
      <c r="H1124" s="19"/>
      <c r="L1124"/>
      <c r="R1124" s="16"/>
    </row>
    <row r="1125" spans="6:18">
      <c r="F1125" s="16"/>
      <c r="H1125" s="19"/>
      <c r="L1125"/>
      <c r="R1125" s="16"/>
    </row>
    <row r="1126" spans="6:18">
      <c r="F1126" s="16"/>
      <c r="H1126" s="19"/>
      <c r="L1126"/>
      <c r="R1126" s="16"/>
    </row>
    <row r="1127" spans="6:18">
      <c r="F1127" s="16"/>
      <c r="H1127" s="19"/>
      <c r="L1127"/>
      <c r="R1127" s="16"/>
    </row>
    <row r="1128" spans="6:18">
      <c r="F1128" s="16"/>
      <c r="H1128" s="19"/>
      <c r="L1128"/>
      <c r="R1128" s="16"/>
    </row>
    <row r="1129" spans="6:18">
      <c r="F1129" s="16"/>
      <c r="H1129" s="19"/>
      <c r="L1129"/>
      <c r="R1129" s="16"/>
    </row>
    <row r="1130" spans="6:18">
      <c r="F1130" s="16"/>
      <c r="H1130" s="19"/>
      <c r="L1130"/>
      <c r="R1130" s="16"/>
    </row>
    <row r="1131" spans="6:18">
      <c r="F1131" s="16"/>
      <c r="H1131" s="19"/>
      <c r="L1131"/>
      <c r="R1131" s="16"/>
    </row>
    <row r="1132" spans="6:18">
      <c r="F1132" s="16"/>
      <c r="H1132" s="19"/>
      <c r="L1132"/>
      <c r="R1132" s="16"/>
    </row>
    <row r="1133" spans="6:18">
      <c r="F1133" s="16"/>
      <c r="H1133" s="19"/>
      <c r="L1133"/>
      <c r="R1133" s="16"/>
    </row>
    <row r="1134" spans="6:18">
      <c r="F1134" s="16"/>
      <c r="H1134" s="19"/>
      <c r="L1134"/>
      <c r="R1134" s="16"/>
    </row>
    <row r="1135" spans="6:18">
      <c r="F1135" s="16"/>
      <c r="H1135" s="19"/>
      <c r="L1135"/>
      <c r="R1135" s="16"/>
    </row>
    <row r="1136" spans="6:18">
      <c r="F1136" s="16"/>
      <c r="H1136" s="19"/>
      <c r="L1136"/>
      <c r="R1136" s="16"/>
    </row>
    <row r="1137" spans="6:18">
      <c r="F1137" s="16"/>
      <c r="H1137" s="19"/>
      <c r="L1137"/>
      <c r="R1137" s="16"/>
    </row>
    <row r="1138" spans="6:18">
      <c r="F1138" s="16"/>
      <c r="H1138" s="19"/>
      <c r="L1138"/>
      <c r="R1138" s="16"/>
    </row>
    <row r="1139" spans="6:18">
      <c r="F1139" s="16"/>
      <c r="H1139" s="19"/>
      <c r="L1139"/>
      <c r="R1139" s="16"/>
    </row>
    <row r="1140" spans="6:18">
      <c r="F1140" s="16"/>
      <c r="H1140" s="19"/>
      <c r="L1140"/>
      <c r="R1140" s="16"/>
    </row>
    <row r="1141" spans="6:18">
      <c r="F1141" s="16"/>
      <c r="H1141" s="19"/>
      <c r="L1141"/>
      <c r="R1141" s="16"/>
    </row>
    <row r="1142" spans="6:18">
      <c r="F1142" s="16"/>
      <c r="H1142" s="19"/>
      <c r="L1142"/>
      <c r="R1142" s="16"/>
    </row>
    <row r="1143" spans="6:18">
      <c r="F1143" s="16"/>
      <c r="H1143" s="19"/>
      <c r="L1143"/>
      <c r="R1143" s="16"/>
    </row>
    <row r="1144" spans="6:18">
      <c r="F1144" s="16"/>
      <c r="H1144" s="19"/>
      <c r="L1144"/>
      <c r="R1144" s="16"/>
    </row>
    <row r="1145" spans="6:18">
      <c r="F1145" s="16"/>
      <c r="H1145" s="19"/>
      <c r="L1145"/>
      <c r="R1145" s="16"/>
    </row>
    <row r="1146" spans="6:18">
      <c r="F1146" s="16"/>
      <c r="H1146" s="19"/>
      <c r="L1146"/>
      <c r="R1146" s="16"/>
    </row>
    <row r="1147" spans="6:18">
      <c r="F1147" s="16"/>
      <c r="H1147" s="19"/>
      <c r="L1147"/>
      <c r="R1147" s="16"/>
    </row>
    <row r="1148" spans="6:18">
      <c r="F1148" s="16"/>
      <c r="H1148" s="19"/>
      <c r="L1148"/>
      <c r="R1148" s="16"/>
    </row>
    <row r="1149" spans="6:18">
      <c r="F1149" s="16"/>
      <c r="H1149" s="19"/>
      <c r="L1149"/>
      <c r="R1149" s="16"/>
    </row>
    <row r="1150" spans="6:18">
      <c r="F1150" s="16"/>
      <c r="H1150" s="19"/>
      <c r="L1150"/>
      <c r="R1150" s="16"/>
    </row>
    <row r="1151" spans="6:18">
      <c r="F1151" s="16"/>
      <c r="H1151" s="19"/>
      <c r="L1151"/>
      <c r="R1151" s="16"/>
    </row>
    <row r="1152" spans="6:18">
      <c r="F1152" s="16"/>
      <c r="H1152" s="19"/>
      <c r="L1152"/>
      <c r="R1152" s="16"/>
    </row>
    <row r="1153" spans="6:18">
      <c r="F1153" s="16"/>
      <c r="H1153" s="19"/>
      <c r="L1153"/>
      <c r="R1153" s="16"/>
    </row>
    <row r="1154" spans="6:18">
      <c r="F1154" s="16"/>
      <c r="H1154" s="19"/>
      <c r="L1154"/>
      <c r="R1154" s="16"/>
    </row>
    <row r="1155" spans="6:18">
      <c r="F1155" s="16"/>
      <c r="H1155" s="19"/>
      <c r="L1155"/>
      <c r="R1155" s="16"/>
    </row>
    <row r="1156" spans="6:18">
      <c r="F1156" s="16"/>
      <c r="H1156" s="19"/>
      <c r="L1156"/>
      <c r="R1156" s="16"/>
    </row>
    <row r="1157" spans="6:18">
      <c r="F1157" s="16"/>
      <c r="H1157" s="19"/>
      <c r="L1157"/>
      <c r="R1157" s="16"/>
    </row>
    <row r="1158" spans="6:18">
      <c r="F1158" s="16"/>
      <c r="H1158" s="19"/>
      <c r="L1158"/>
      <c r="R1158" s="16"/>
    </row>
    <row r="1159" spans="6:18">
      <c r="F1159" s="16"/>
      <c r="H1159" s="19"/>
      <c r="L1159"/>
      <c r="R1159" s="16"/>
    </row>
    <row r="1160" spans="6:18">
      <c r="F1160" s="16"/>
      <c r="H1160" s="19"/>
      <c r="L1160"/>
      <c r="R1160" s="16"/>
    </row>
    <row r="1161" spans="6:18">
      <c r="F1161" s="16"/>
      <c r="H1161" s="19"/>
      <c r="L1161"/>
      <c r="R1161" s="16"/>
    </row>
    <row r="1162" spans="6:18">
      <c r="F1162" s="16"/>
      <c r="H1162" s="19"/>
      <c r="L1162"/>
      <c r="R1162" s="16"/>
    </row>
    <row r="1163" spans="6:18">
      <c r="F1163" s="16"/>
      <c r="H1163" s="19"/>
      <c r="L1163"/>
      <c r="R1163" s="16"/>
    </row>
    <row r="1164" spans="6:18">
      <c r="F1164" s="16"/>
      <c r="H1164" s="19"/>
      <c r="L1164"/>
      <c r="R1164" s="16"/>
    </row>
    <row r="1165" spans="6:18">
      <c r="F1165" s="16"/>
      <c r="H1165" s="19"/>
      <c r="L1165"/>
      <c r="R1165" s="16"/>
    </row>
    <row r="1166" spans="6:18">
      <c r="F1166" s="16"/>
      <c r="H1166" s="19"/>
      <c r="L1166"/>
      <c r="R1166" s="16"/>
    </row>
    <row r="1167" spans="6:18">
      <c r="F1167" s="16"/>
      <c r="H1167" s="19"/>
      <c r="L1167"/>
      <c r="R1167" s="16"/>
    </row>
    <row r="1168" spans="6:18">
      <c r="F1168" s="16"/>
      <c r="H1168" s="19"/>
      <c r="L1168"/>
      <c r="R1168" s="16"/>
    </row>
    <row r="1169" spans="6:18">
      <c r="F1169" s="16"/>
      <c r="H1169" s="19"/>
      <c r="L1169"/>
      <c r="R1169" s="16"/>
    </row>
    <row r="1170" spans="6:18">
      <c r="F1170" s="16"/>
      <c r="H1170" s="19"/>
      <c r="L1170"/>
      <c r="R1170" s="16"/>
    </row>
    <row r="1171" spans="6:18">
      <c r="F1171" s="16"/>
      <c r="H1171" s="19"/>
      <c r="L1171"/>
      <c r="R1171" s="16"/>
    </row>
    <row r="1172" spans="6:18">
      <c r="F1172" s="16"/>
      <c r="H1172" s="19"/>
      <c r="L1172"/>
      <c r="R1172" s="16"/>
    </row>
    <row r="1173" spans="6:18">
      <c r="F1173" s="16"/>
      <c r="H1173" s="19"/>
      <c r="L1173"/>
      <c r="R1173" s="16"/>
    </row>
    <row r="1174" spans="6:18">
      <c r="F1174" s="16"/>
      <c r="H1174" s="19"/>
      <c r="L1174"/>
      <c r="R1174" s="16"/>
    </row>
    <row r="1175" spans="6:18">
      <c r="F1175" s="16"/>
      <c r="H1175" s="19"/>
      <c r="L1175"/>
      <c r="R1175" s="16"/>
    </row>
    <row r="1176" spans="6:18">
      <c r="F1176" s="16"/>
      <c r="H1176" s="19"/>
      <c r="L1176"/>
      <c r="R1176" s="16"/>
    </row>
    <row r="1177" spans="6:18">
      <c r="F1177" s="16"/>
      <c r="H1177" s="19"/>
      <c r="L1177"/>
      <c r="R1177" s="16"/>
    </row>
    <row r="1178" spans="6:18">
      <c r="F1178" s="16"/>
      <c r="H1178" s="19"/>
      <c r="L1178"/>
      <c r="R1178" s="16"/>
    </row>
    <row r="1179" spans="6:18">
      <c r="F1179" s="16"/>
      <c r="H1179" s="19"/>
      <c r="L1179"/>
      <c r="R1179" s="16"/>
    </row>
    <row r="1180" spans="6:18">
      <c r="F1180" s="16"/>
      <c r="H1180" s="19"/>
      <c r="L1180"/>
      <c r="R1180" s="16"/>
    </row>
    <row r="1181" spans="6:18">
      <c r="F1181" s="16"/>
      <c r="H1181" s="19"/>
      <c r="L1181"/>
      <c r="R1181" s="16"/>
    </row>
    <row r="1182" spans="6:18">
      <c r="F1182" s="16"/>
      <c r="H1182" s="19"/>
      <c r="L1182"/>
      <c r="R1182" s="16"/>
    </row>
    <row r="1183" spans="6:18">
      <c r="F1183" s="16"/>
      <c r="H1183" s="19"/>
      <c r="L1183"/>
      <c r="R1183" s="16"/>
    </row>
    <row r="1184" spans="6:18">
      <c r="F1184" s="16"/>
      <c r="H1184" s="19"/>
      <c r="L1184"/>
      <c r="R1184" s="16"/>
    </row>
    <row r="1185" spans="6:18">
      <c r="F1185" s="16"/>
      <c r="H1185" s="19"/>
      <c r="L1185"/>
      <c r="R1185" s="16"/>
    </row>
    <row r="1186" spans="6:18">
      <c r="F1186" s="16"/>
      <c r="H1186" s="19"/>
      <c r="L1186"/>
      <c r="R1186" s="16"/>
    </row>
    <row r="1187" spans="6:18">
      <c r="F1187" s="16"/>
      <c r="H1187" s="19"/>
      <c r="L1187"/>
      <c r="R1187" s="16"/>
    </row>
    <row r="1188" spans="6:18">
      <c r="F1188" s="16"/>
      <c r="H1188" s="19"/>
      <c r="L1188"/>
      <c r="R1188" s="16"/>
    </row>
    <row r="1189" spans="6:18">
      <c r="F1189" s="16"/>
      <c r="H1189" s="19"/>
      <c r="L1189"/>
      <c r="R1189" s="16"/>
    </row>
    <row r="1190" spans="6:18">
      <c r="F1190" s="16"/>
      <c r="H1190" s="19"/>
      <c r="L1190"/>
      <c r="R1190" s="16"/>
    </row>
    <row r="1191" spans="6:18">
      <c r="F1191" s="16"/>
      <c r="H1191" s="19"/>
      <c r="L1191"/>
      <c r="R1191" s="16"/>
    </row>
    <row r="1192" spans="6:18">
      <c r="F1192" s="16"/>
      <c r="H1192" s="19"/>
      <c r="L1192"/>
      <c r="R1192" s="16"/>
    </row>
    <row r="1193" spans="6:18">
      <c r="F1193" s="16"/>
      <c r="H1193" s="19"/>
      <c r="L1193"/>
      <c r="R1193" s="16"/>
    </row>
    <row r="1194" spans="6:18">
      <c r="F1194" s="16"/>
      <c r="H1194" s="19"/>
      <c r="L1194"/>
      <c r="R1194" s="16"/>
    </row>
    <row r="1195" spans="6:18">
      <c r="F1195" s="16"/>
      <c r="H1195" s="19"/>
      <c r="L1195"/>
      <c r="R1195" s="16"/>
    </row>
    <row r="1196" spans="6:18">
      <c r="F1196" s="16"/>
      <c r="H1196" s="19"/>
      <c r="L1196"/>
      <c r="R1196" s="16"/>
    </row>
    <row r="1197" spans="6:18">
      <c r="F1197" s="16"/>
      <c r="H1197" s="19"/>
      <c r="L1197"/>
      <c r="R1197" s="16"/>
    </row>
    <row r="1198" spans="6:18">
      <c r="F1198" s="16"/>
      <c r="H1198" s="19"/>
      <c r="L1198"/>
      <c r="R1198" s="16"/>
    </row>
    <row r="1199" spans="6:18">
      <c r="F1199" s="16"/>
      <c r="H1199" s="19"/>
      <c r="L1199"/>
      <c r="R1199" s="16"/>
    </row>
    <row r="1200" spans="6:18">
      <c r="F1200" s="16"/>
      <c r="H1200" s="19"/>
      <c r="L1200"/>
      <c r="R1200" s="16"/>
    </row>
    <row r="1201" spans="6:18">
      <c r="F1201" s="16"/>
      <c r="H1201" s="19"/>
      <c r="L1201"/>
      <c r="R1201" s="16"/>
    </row>
    <row r="1202" spans="6:18">
      <c r="F1202" s="16"/>
      <c r="H1202" s="19"/>
      <c r="L1202"/>
      <c r="R1202" s="16"/>
    </row>
    <row r="1203" spans="6:18">
      <c r="F1203" s="16"/>
      <c r="H1203" s="19"/>
      <c r="L1203"/>
      <c r="R1203" s="16"/>
    </row>
    <row r="1204" spans="6:18">
      <c r="F1204" s="16"/>
      <c r="H1204" s="19"/>
      <c r="L1204"/>
      <c r="R1204" s="16"/>
    </row>
    <row r="1205" spans="6:18">
      <c r="F1205" s="16"/>
      <c r="H1205" s="19"/>
      <c r="L1205"/>
      <c r="R1205" s="16"/>
    </row>
    <row r="1206" spans="6:18">
      <c r="F1206" s="16"/>
      <c r="H1206" s="19"/>
      <c r="L1206"/>
      <c r="R1206" s="16"/>
    </row>
    <row r="1207" spans="6:18">
      <c r="F1207" s="16"/>
      <c r="H1207" s="19"/>
      <c r="L1207"/>
      <c r="R1207" s="16"/>
    </row>
    <row r="1208" spans="6:18">
      <c r="F1208" s="16"/>
      <c r="H1208" s="19"/>
      <c r="L1208"/>
      <c r="R1208" s="16"/>
    </row>
    <row r="1209" spans="6:18">
      <c r="F1209" s="16"/>
      <c r="H1209" s="19"/>
      <c r="L1209"/>
      <c r="R1209" s="16"/>
    </row>
    <row r="1210" spans="6:18">
      <c r="F1210" s="16"/>
      <c r="H1210" s="19"/>
      <c r="L1210"/>
      <c r="R1210" s="16"/>
    </row>
    <row r="1211" spans="6:18">
      <c r="F1211" s="16"/>
      <c r="H1211" s="19"/>
      <c r="L1211"/>
      <c r="R1211" s="16"/>
    </row>
    <row r="1212" spans="6:18">
      <c r="F1212" s="16"/>
      <c r="H1212" s="19"/>
      <c r="L1212"/>
      <c r="R1212" s="16"/>
    </row>
    <row r="1213" spans="6:18">
      <c r="F1213" s="16"/>
      <c r="H1213" s="19"/>
      <c r="L1213"/>
      <c r="R1213" s="16"/>
    </row>
    <row r="1214" spans="6:18">
      <c r="F1214" s="16"/>
      <c r="H1214" s="19"/>
      <c r="L1214"/>
      <c r="R1214" s="16"/>
    </row>
    <row r="1215" spans="6:18">
      <c r="F1215" s="16"/>
      <c r="H1215" s="19"/>
      <c r="L1215"/>
      <c r="R1215" s="16"/>
    </row>
    <row r="1216" spans="6:18">
      <c r="F1216" s="16"/>
      <c r="H1216" s="19"/>
      <c r="L1216"/>
      <c r="R1216" s="16"/>
    </row>
    <row r="1217" spans="6:18">
      <c r="F1217" s="16"/>
      <c r="H1217" s="19"/>
      <c r="L1217"/>
      <c r="R1217" s="16"/>
    </row>
    <row r="1218" spans="6:18">
      <c r="F1218" s="16"/>
      <c r="H1218" s="19"/>
      <c r="L1218"/>
      <c r="R1218" s="16"/>
    </row>
    <row r="1219" spans="6:18">
      <c r="F1219" s="16"/>
      <c r="H1219" s="19"/>
      <c r="L1219"/>
      <c r="R1219" s="16"/>
    </row>
    <row r="1220" spans="6:18">
      <c r="F1220" s="16"/>
      <c r="H1220" s="19"/>
      <c r="L1220"/>
      <c r="R1220" s="16"/>
    </row>
    <row r="1221" spans="6:18">
      <c r="F1221" s="16"/>
      <c r="H1221" s="19"/>
      <c r="L1221"/>
      <c r="R1221" s="16"/>
    </row>
    <row r="1222" spans="6:18">
      <c r="F1222" s="16"/>
      <c r="H1222" s="19"/>
      <c r="L1222"/>
      <c r="R1222" s="16"/>
    </row>
    <row r="1223" spans="6:18">
      <c r="F1223" s="16"/>
      <c r="H1223" s="19"/>
      <c r="L1223"/>
      <c r="R1223" s="16"/>
    </row>
    <row r="1224" spans="6:18">
      <c r="F1224" s="16"/>
      <c r="H1224" s="19"/>
      <c r="L1224"/>
      <c r="R1224" s="16"/>
    </row>
    <row r="1225" spans="6:18">
      <c r="F1225" s="16"/>
      <c r="H1225" s="19"/>
      <c r="L1225"/>
      <c r="R1225" s="16"/>
    </row>
    <row r="1226" spans="6:18">
      <c r="F1226" s="16"/>
      <c r="H1226" s="19"/>
      <c r="L1226"/>
      <c r="R1226" s="16"/>
    </row>
    <row r="1227" spans="6:18">
      <c r="F1227" s="16"/>
      <c r="H1227" s="19"/>
      <c r="L1227"/>
      <c r="R1227" s="16"/>
    </row>
    <row r="1228" spans="6:18">
      <c r="F1228" s="16"/>
      <c r="H1228" s="19"/>
      <c r="L1228"/>
      <c r="R1228" s="16"/>
    </row>
    <row r="1229" spans="6:18">
      <c r="F1229" s="16"/>
      <c r="H1229" s="19"/>
      <c r="L1229"/>
      <c r="R1229" s="16"/>
    </row>
    <row r="1230" spans="6:18">
      <c r="F1230" s="16"/>
      <c r="H1230" s="19"/>
      <c r="L1230"/>
      <c r="R1230" s="16"/>
    </row>
    <row r="1231" spans="6:18">
      <c r="F1231" s="16"/>
      <c r="H1231" s="19"/>
      <c r="L1231"/>
      <c r="R1231" s="16"/>
    </row>
    <row r="1232" spans="6:18">
      <c r="F1232" s="16"/>
      <c r="H1232" s="19"/>
      <c r="L1232"/>
      <c r="R1232" s="16"/>
    </row>
    <row r="1233" spans="6:18">
      <c r="F1233" s="16"/>
      <c r="H1233" s="19"/>
      <c r="L1233"/>
      <c r="R1233" s="16"/>
    </row>
    <row r="1234" spans="6:18">
      <c r="F1234" s="16"/>
      <c r="H1234" s="19"/>
      <c r="L1234"/>
      <c r="R1234" s="16"/>
    </row>
    <row r="1235" spans="6:18">
      <c r="F1235" s="16"/>
      <c r="H1235" s="19"/>
      <c r="L1235"/>
      <c r="R1235" s="16"/>
    </row>
    <row r="1236" spans="6:18">
      <c r="F1236" s="16"/>
      <c r="H1236" s="19"/>
      <c r="L1236"/>
      <c r="R1236" s="16"/>
    </row>
    <row r="1237" spans="6:18">
      <c r="F1237" s="16"/>
      <c r="H1237" s="19"/>
      <c r="L1237"/>
      <c r="R1237" s="16"/>
    </row>
    <row r="1238" spans="6:18">
      <c r="F1238" s="16"/>
      <c r="H1238" s="19"/>
      <c r="L1238"/>
      <c r="R1238" s="16"/>
    </row>
    <row r="1239" spans="6:18">
      <c r="F1239" s="16"/>
      <c r="H1239" s="19"/>
      <c r="L1239"/>
      <c r="R1239" s="16"/>
    </row>
    <row r="1240" spans="6:18">
      <c r="F1240" s="16"/>
      <c r="H1240" s="19"/>
      <c r="L1240"/>
      <c r="R1240" s="16"/>
    </row>
    <row r="1241" spans="6:18">
      <c r="F1241" s="16"/>
      <c r="H1241" s="19"/>
      <c r="L1241"/>
      <c r="R1241" s="16"/>
    </row>
    <row r="1242" spans="6:18">
      <c r="F1242" s="16"/>
      <c r="H1242" s="19"/>
      <c r="L1242"/>
      <c r="R1242" s="16"/>
    </row>
    <row r="1243" spans="6:18">
      <c r="F1243" s="16"/>
      <c r="H1243" s="19"/>
      <c r="L1243"/>
      <c r="R1243" s="16"/>
    </row>
    <row r="1244" spans="6:18">
      <c r="F1244" s="16"/>
      <c r="H1244" s="19"/>
      <c r="L1244"/>
      <c r="R1244" s="16"/>
    </row>
    <row r="1245" spans="6:18">
      <c r="F1245" s="16"/>
      <c r="H1245" s="19"/>
      <c r="L1245"/>
      <c r="R1245" s="16"/>
    </row>
    <row r="1246" spans="6:18">
      <c r="F1246" s="16"/>
      <c r="H1246" s="19"/>
      <c r="L1246"/>
      <c r="R1246" s="16"/>
    </row>
    <row r="1247" spans="6:18">
      <c r="F1247" s="16"/>
      <c r="H1247" s="19"/>
      <c r="L1247"/>
      <c r="R1247" s="16"/>
    </row>
    <row r="1248" spans="6:18">
      <c r="F1248" s="16"/>
      <c r="H1248" s="19"/>
      <c r="L1248"/>
      <c r="R1248" s="16"/>
    </row>
    <row r="1249" spans="6:18">
      <c r="F1249" s="16"/>
      <c r="H1249" s="19"/>
      <c r="L1249"/>
      <c r="R1249" s="16"/>
    </row>
    <row r="1250" spans="6:18">
      <c r="F1250" s="16"/>
      <c r="H1250" s="19"/>
      <c r="L1250"/>
      <c r="R1250" s="16"/>
    </row>
    <row r="1251" spans="6:18">
      <c r="F1251" s="16"/>
      <c r="H1251" s="19"/>
      <c r="L1251"/>
      <c r="R1251" s="16"/>
    </row>
    <row r="1252" spans="6:18">
      <c r="F1252" s="16"/>
      <c r="H1252" s="19"/>
      <c r="L1252"/>
      <c r="R1252" s="16"/>
    </row>
    <row r="1253" spans="6:18">
      <c r="F1253" s="16"/>
      <c r="H1253" s="19"/>
      <c r="L1253"/>
      <c r="R1253" s="16"/>
    </row>
    <row r="1254" spans="6:18">
      <c r="F1254" s="16"/>
      <c r="H1254" s="19"/>
      <c r="L1254"/>
      <c r="R1254" s="16"/>
    </row>
    <row r="1255" spans="6:18">
      <c r="F1255" s="16"/>
      <c r="H1255" s="19"/>
      <c r="L1255"/>
      <c r="R1255" s="16"/>
    </row>
    <row r="1256" spans="6:18">
      <c r="F1256" s="16"/>
      <c r="H1256" s="19"/>
      <c r="L1256"/>
      <c r="R1256" s="16"/>
    </row>
    <row r="1257" spans="6:18">
      <c r="F1257" s="16"/>
      <c r="H1257" s="19"/>
      <c r="L1257"/>
      <c r="R1257" s="16"/>
    </row>
    <row r="1258" spans="6:18">
      <c r="F1258" s="16"/>
      <c r="H1258" s="19"/>
      <c r="L1258"/>
      <c r="R1258" s="16"/>
    </row>
    <row r="1259" spans="6:18">
      <c r="F1259" s="16"/>
      <c r="H1259" s="19"/>
      <c r="L1259"/>
      <c r="R1259" s="16"/>
    </row>
    <row r="1260" spans="6:18">
      <c r="F1260" s="16"/>
      <c r="H1260" s="19"/>
      <c r="L1260"/>
      <c r="R1260" s="16"/>
    </row>
    <row r="1261" spans="6:18">
      <c r="F1261" s="16"/>
      <c r="H1261" s="19"/>
      <c r="L1261"/>
      <c r="R1261" s="16"/>
    </row>
    <row r="1262" spans="6:18">
      <c r="F1262" s="16"/>
      <c r="H1262" s="19"/>
      <c r="L1262"/>
      <c r="R1262" s="16"/>
    </row>
    <row r="1263" spans="6:18">
      <c r="F1263" s="16"/>
      <c r="H1263" s="19"/>
      <c r="L1263"/>
      <c r="R1263" s="16"/>
    </row>
    <row r="1264" spans="6:18">
      <c r="F1264" s="16"/>
      <c r="H1264" s="19"/>
      <c r="L1264"/>
      <c r="R1264" s="16"/>
    </row>
    <row r="1265" spans="6:18">
      <c r="F1265" s="16"/>
      <c r="H1265" s="19"/>
      <c r="L1265"/>
      <c r="R1265" s="16"/>
    </row>
    <row r="1266" spans="6:18">
      <c r="F1266" s="16"/>
      <c r="H1266" s="19"/>
      <c r="L1266"/>
      <c r="R1266" s="16"/>
    </row>
    <row r="1267" spans="6:18">
      <c r="F1267" s="16"/>
      <c r="H1267" s="19"/>
      <c r="L1267"/>
      <c r="R1267" s="16"/>
    </row>
    <row r="1268" spans="6:18">
      <c r="F1268" s="16"/>
      <c r="H1268" s="19"/>
      <c r="L1268"/>
      <c r="R1268" s="16"/>
    </row>
    <row r="1269" spans="6:18">
      <c r="F1269" s="16"/>
      <c r="H1269" s="19"/>
      <c r="L1269"/>
      <c r="R1269" s="16"/>
    </row>
    <row r="1270" spans="6:18">
      <c r="F1270" s="16"/>
      <c r="H1270" s="19"/>
      <c r="L1270"/>
      <c r="R1270" s="16"/>
    </row>
    <row r="1271" spans="6:18">
      <c r="F1271" s="16"/>
      <c r="H1271" s="19"/>
      <c r="L1271"/>
      <c r="R1271" s="16"/>
    </row>
    <row r="1272" spans="6:18">
      <c r="F1272" s="16"/>
      <c r="H1272" s="19"/>
      <c r="L1272"/>
      <c r="R1272" s="16"/>
    </row>
    <row r="1273" spans="6:18">
      <c r="F1273" s="16"/>
      <c r="H1273" s="19"/>
      <c r="L1273"/>
      <c r="R1273" s="16"/>
    </row>
    <row r="1274" spans="6:18">
      <c r="F1274" s="16"/>
      <c r="H1274" s="19"/>
      <c r="L1274"/>
      <c r="R1274" s="16"/>
    </row>
    <row r="1275" spans="6:18">
      <c r="F1275" s="16"/>
      <c r="H1275" s="19"/>
      <c r="L1275"/>
      <c r="R1275" s="16"/>
    </row>
    <row r="1276" spans="6:18">
      <c r="F1276" s="16"/>
      <c r="H1276" s="19"/>
      <c r="L1276"/>
      <c r="R1276" s="16"/>
    </row>
    <row r="1277" spans="6:18">
      <c r="F1277" s="16"/>
      <c r="H1277" s="19"/>
      <c r="L1277"/>
      <c r="R1277" s="16"/>
    </row>
    <row r="1278" spans="6:18">
      <c r="F1278" s="16"/>
      <c r="H1278" s="19"/>
      <c r="L1278"/>
      <c r="R1278" s="16"/>
    </row>
    <row r="1279" spans="6:18">
      <c r="F1279" s="16"/>
      <c r="H1279" s="19"/>
      <c r="L1279"/>
      <c r="R1279" s="16"/>
    </row>
    <row r="1280" spans="6:18">
      <c r="F1280" s="16"/>
      <c r="H1280" s="19"/>
      <c r="L1280"/>
      <c r="R1280" s="16"/>
    </row>
    <row r="1281" spans="6:18">
      <c r="F1281" s="16"/>
      <c r="H1281" s="19"/>
      <c r="L1281"/>
      <c r="R1281" s="16"/>
    </row>
    <row r="1282" spans="6:18">
      <c r="F1282" s="16"/>
      <c r="H1282" s="19"/>
      <c r="L1282"/>
      <c r="R1282" s="16"/>
    </row>
    <row r="1283" spans="6:18">
      <c r="F1283" s="16"/>
      <c r="H1283" s="19"/>
      <c r="L1283"/>
      <c r="R1283" s="16"/>
    </row>
    <row r="1284" spans="6:18">
      <c r="F1284" s="16"/>
      <c r="H1284" s="19"/>
      <c r="L1284"/>
      <c r="R1284" s="16"/>
    </row>
    <row r="1285" spans="6:18">
      <c r="F1285" s="16"/>
      <c r="H1285" s="19"/>
      <c r="L1285"/>
      <c r="R1285" s="16"/>
    </row>
    <row r="1286" spans="6:18">
      <c r="F1286" s="16"/>
      <c r="H1286" s="19"/>
      <c r="L1286"/>
      <c r="R1286" s="16"/>
    </row>
    <row r="1287" spans="6:18">
      <c r="F1287" s="16"/>
      <c r="H1287" s="19"/>
      <c r="L1287"/>
      <c r="R1287" s="16"/>
    </row>
    <row r="1288" spans="6:18">
      <c r="F1288" s="16"/>
      <c r="H1288" s="19"/>
      <c r="L1288"/>
      <c r="R1288" s="16"/>
    </row>
    <row r="1289" spans="6:18">
      <c r="F1289" s="16"/>
      <c r="H1289" s="19"/>
      <c r="L1289"/>
      <c r="R1289" s="16"/>
    </row>
    <row r="1290" spans="6:18">
      <c r="F1290" s="16"/>
      <c r="H1290" s="19"/>
      <c r="L1290"/>
      <c r="R1290" s="16"/>
    </row>
    <row r="1291" spans="6:18">
      <c r="F1291" s="16"/>
      <c r="H1291" s="19"/>
      <c r="L1291"/>
      <c r="R1291" s="16"/>
    </row>
    <row r="1292" spans="6:18">
      <c r="F1292" s="16"/>
      <c r="H1292" s="19"/>
      <c r="L1292"/>
      <c r="R1292" s="16"/>
    </row>
    <row r="1293" spans="6:18">
      <c r="F1293" s="16"/>
      <c r="H1293" s="19"/>
      <c r="L1293"/>
      <c r="R1293" s="16"/>
    </row>
    <row r="1294" spans="6:18">
      <c r="F1294" s="16"/>
      <c r="H1294" s="19"/>
      <c r="L1294"/>
      <c r="R1294" s="16"/>
    </row>
    <row r="1295" spans="6:18">
      <c r="F1295" s="16"/>
      <c r="H1295" s="19"/>
      <c r="L1295"/>
      <c r="R1295" s="16"/>
    </row>
    <row r="1296" spans="6:18">
      <c r="F1296" s="16"/>
      <c r="H1296" s="19"/>
      <c r="L1296"/>
      <c r="R1296" s="16"/>
    </row>
    <row r="1297" spans="6:18">
      <c r="F1297" s="16"/>
      <c r="H1297" s="19"/>
      <c r="L1297"/>
      <c r="R1297" s="16"/>
    </row>
    <row r="1298" spans="6:18">
      <c r="F1298" s="16"/>
      <c r="H1298" s="19"/>
      <c r="L1298"/>
      <c r="R1298" s="16"/>
    </row>
    <row r="1299" spans="6:18">
      <c r="F1299" s="16"/>
      <c r="H1299" s="19"/>
      <c r="L1299"/>
      <c r="R1299" s="16"/>
    </row>
    <row r="1300" spans="6:18">
      <c r="F1300" s="16"/>
      <c r="H1300" s="19"/>
      <c r="L1300"/>
      <c r="R1300" s="16"/>
    </row>
    <row r="1301" spans="6:18">
      <c r="F1301" s="16"/>
      <c r="H1301" s="19"/>
      <c r="L1301"/>
      <c r="R1301" s="16"/>
    </row>
    <row r="1302" spans="6:18">
      <c r="F1302" s="16"/>
      <c r="H1302" s="19"/>
      <c r="L1302"/>
      <c r="R1302" s="16"/>
    </row>
    <row r="1303" spans="6:18">
      <c r="F1303" s="16"/>
      <c r="H1303" s="19"/>
      <c r="L1303"/>
      <c r="R1303" s="16"/>
    </row>
    <row r="1304" spans="6:18">
      <c r="F1304" s="16"/>
      <c r="H1304" s="19"/>
      <c r="L1304"/>
      <c r="R1304" s="16"/>
    </row>
    <row r="1305" spans="6:18">
      <c r="F1305" s="16"/>
      <c r="H1305" s="19"/>
      <c r="L1305"/>
      <c r="R1305" s="16"/>
    </row>
    <row r="1306" spans="6:18">
      <c r="F1306" s="16"/>
      <c r="H1306" s="19"/>
      <c r="L1306"/>
      <c r="R1306" s="16"/>
    </row>
    <row r="1307" spans="6:18">
      <c r="F1307" s="16"/>
      <c r="H1307" s="19"/>
      <c r="L1307"/>
      <c r="R1307" s="16"/>
    </row>
    <row r="1308" spans="6:18">
      <c r="F1308" s="16"/>
      <c r="H1308" s="19"/>
      <c r="L1308"/>
      <c r="R1308" s="16"/>
    </row>
    <row r="1309" spans="6:18">
      <c r="F1309" s="16"/>
      <c r="H1309" s="19"/>
      <c r="L1309"/>
      <c r="R1309" s="16"/>
    </row>
    <row r="1310" spans="6:18">
      <c r="F1310" s="16"/>
      <c r="H1310" s="19"/>
      <c r="L1310"/>
      <c r="R1310" s="16"/>
    </row>
    <row r="1311" spans="6:18">
      <c r="F1311" s="16"/>
      <c r="H1311" s="19"/>
      <c r="L1311"/>
      <c r="R1311" s="16"/>
    </row>
    <row r="1312" spans="6:18">
      <c r="F1312" s="16"/>
      <c r="H1312" s="19"/>
      <c r="L1312"/>
      <c r="R1312" s="16"/>
    </row>
    <row r="1313" spans="6:18">
      <c r="F1313" s="16"/>
      <c r="H1313" s="19"/>
      <c r="L1313"/>
      <c r="R1313" s="16"/>
    </row>
    <row r="1314" spans="6:18">
      <c r="F1314" s="16"/>
      <c r="H1314" s="19"/>
      <c r="L1314"/>
      <c r="R1314" s="16"/>
    </row>
    <row r="1315" spans="6:18">
      <c r="F1315" s="16"/>
      <c r="H1315" s="19"/>
      <c r="L1315"/>
      <c r="R1315" s="16"/>
    </row>
    <row r="1316" spans="6:18">
      <c r="F1316" s="16"/>
      <c r="H1316" s="19"/>
      <c r="L1316"/>
      <c r="R1316" s="16"/>
    </row>
    <row r="1317" spans="6:18">
      <c r="F1317" s="16"/>
      <c r="H1317" s="19"/>
      <c r="L1317"/>
      <c r="R1317" s="16"/>
    </row>
    <row r="1318" spans="6:18">
      <c r="F1318" s="16"/>
      <c r="H1318" s="19"/>
      <c r="L1318"/>
      <c r="R1318" s="16"/>
    </row>
    <row r="1319" spans="6:18">
      <c r="F1319" s="16"/>
      <c r="H1319" s="19"/>
      <c r="L1319"/>
      <c r="R1319" s="16"/>
    </row>
    <row r="1320" spans="6:18">
      <c r="F1320" s="16"/>
      <c r="H1320" s="19"/>
      <c r="L1320"/>
      <c r="R1320" s="16"/>
    </row>
    <row r="1321" spans="6:18">
      <c r="F1321" s="16"/>
      <c r="H1321" s="19"/>
      <c r="L1321"/>
      <c r="R1321" s="16"/>
    </row>
    <row r="1322" spans="6:18">
      <c r="F1322" s="16"/>
      <c r="H1322" s="19"/>
      <c r="L1322"/>
      <c r="R1322" s="16"/>
    </row>
    <row r="1323" spans="6:18">
      <c r="F1323" s="16"/>
      <c r="H1323" s="19"/>
      <c r="L1323"/>
      <c r="R1323" s="16"/>
    </row>
    <row r="1324" spans="6:18">
      <c r="F1324" s="16"/>
      <c r="H1324" s="19"/>
      <c r="L1324"/>
      <c r="R1324" s="16"/>
    </row>
    <row r="1325" spans="6:18">
      <c r="F1325" s="16"/>
      <c r="H1325" s="19"/>
      <c r="L1325"/>
      <c r="R1325" s="16"/>
    </row>
    <row r="1326" spans="6:18">
      <c r="F1326" s="16"/>
      <c r="H1326" s="19"/>
      <c r="L1326"/>
      <c r="R1326" s="16"/>
    </row>
    <row r="1327" spans="6:18">
      <c r="F1327" s="16"/>
      <c r="H1327" s="19"/>
      <c r="L1327"/>
      <c r="R1327" s="16"/>
    </row>
    <row r="1328" spans="6:18">
      <c r="F1328" s="16"/>
      <c r="H1328" s="19"/>
      <c r="L1328"/>
      <c r="R1328" s="16"/>
    </row>
    <row r="1329" spans="6:18">
      <c r="F1329" s="16"/>
      <c r="H1329" s="19"/>
      <c r="L1329"/>
      <c r="R1329" s="16"/>
    </row>
    <row r="1330" spans="6:18">
      <c r="F1330" s="16"/>
      <c r="H1330" s="19"/>
      <c r="L1330"/>
      <c r="R1330" s="16"/>
    </row>
    <row r="1331" spans="6:18">
      <c r="F1331" s="16"/>
      <c r="H1331" s="19"/>
      <c r="L1331"/>
      <c r="R1331" s="16"/>
    </row>
    <row r="1332" spans="6:18">
      <c r="F1332" s="16"/>
      <c r="H1332" s="19"/>
      <c r="L1332"/>
      <c r="R1332" s="16"/>
    </row>
    <row r="1333" spans="6:18">
      <c r="F1333" s="16"/>
      <c r="H1333" s="19"/>
      <c r="L1333"/>
      <c r="R1333" s="16"/>
    </row>
    <row r="1334" spans="6:18">
      <c r="F1334" s="16"/>
      <c r="H1334" s="19"/>
      <c r="L1334"/>
      <c r="R1334" s="16"/>
    </row>
    <row r="1335" spans="6:18">
      <c r="F1335" s="16"/>
      <c r="H1335" s="19"/>
      <c r="L1335"/>
      <c r="R1335" s="16"/>
    </row>
    <row r="1336" spans="6:18">
      <c r="F1336" s="16"/>
      <c r="H1336" s="19"/>
      <c r="L1336"/>
      <c r="R1336" s="16"/>
    </row>
    <row r="1337" spans="6:18">
      <c r="F1337" s="16"/>
      <c r="H1337" s="19"/>
      <c r="L1337"/>
      <c r="R1337" s="16"/>
    </row>
    <row r="1338" spans="6:18">
      <c r="F1338" s="16"/>
      <c r="H1338" s="19"/>
      <c r="L1338"/>
      <c r="R1338" s="16"/>
    </row>
    <row r="1339" spans="6:18">
      <c r="F1339" s="16"/>
      <c r="H1339" s="19"/>
      <c r="L1339"/>
      <c r="R1339" s="16"/>
    </row>
    <row r="1340" spans="6:18">
      <c r="F1340" s="16"/>
      <c r="H1340" s="19"/>
      <c r="L1340"/>
      <c r="R1340" s="16"/>
    </row>
    <row r="1341" spans="6:18">
      <c r="F1341" s="16"/>
      <c r="H1341" s="19"/>
      <c r="L1341"/>
      <c r="R1341" s="16"/>
    </row>
    <row r="1342" spans="6:18">
      <c r="F1342" s="16"/>
      <c r="H1342" s="19"/>
      <c r="L1342"/>
      <c r="R1342" s="16"/>
    </row>
    <row r="1343" spans="6:18">
      <c r="F1343" s="16"/>
      <c r="H1343" s="19"/>
      <c r="L1343"/>
      <c r="R1343" s="16"/>
    </row>
    <row r="1344" spans="6:18">
      <c r="F1344" s="16"/>
      <c r="H1344" s="19"/>
      <c r="L1344"/>
      <c r="R1344" s="16"/>
    </row>
    <row r="1345" spans="6:18">
      <c r="F1345" s="16"/>
      <c r="H1345" s="19"/>
      <c r="L1345"/>
      <c r="R1345" s="16"/>
    </row>
    <row r="1346" spans="6:18">
      <c r="F1346" s="16"/>
      <c r="H1346" s="19"/>
      <c r="L1346"/>
      <c r="R1346" s="16"/>
    </row>
    <row r="1347" spans="6:18">
      <c r="F1347" s="16"/>
      <c r="H1347" s="19"/>
      <c r="L1347"/>
      <c r="R1347" s="16"/>
    </row>
    <row r="1348" spans="6:18">
      <c r="F1348" s="16"/>
      <c r="H1348" s="19"/>
      <c r="L1348"/>
      <c r="R1348" s="16"/>
    </row>
    <row r="1349" spans="6:18">
      <c r="F1349" s="16"/>
      <c r="H1349" s="19"/>
      <c r="L1349"/>
      <c r="R1349" s="16"/>
    </row>
    <row r="1350" spans="6:18">
      <c r="F1350" s="16"/>
      <c r="H1350" s="19"/>
      <c r="L1350"/>
      <c r="R1350" s="16"/>
    </row>
    <row r="1351" spans="6:18">
      <c r="F1351" s="16"/>
      <c r="H1351" s="19"/>
      <c r="L1351"/>
      <c r="R1351" s="16"/>
    </row>
    <row r="1352" spans="6:18">
      <c r="F1352" s="16"/>
      <c r="H1352" s="19"/>
      <c r="L1352"/>
      <c r="R1352" s="16"/>
    </row>
    <row r="1353" spans="6:18">
      <c r="F1353" s="16"/>
      <c r="H1353" s="19"/>
      <c r="L1353"/>
      <c r="R1353" s="16"/>
    </row>
    <row r="1354" spans="6:18">
      <c r="F1354" s="16"/>
      <c r="H1354" s="19"/>
      <c r="L1354"/>
      <c r="R1354" s="16"/>
    </row>
    <row r="1355" spans="6:18">
      <c r="F1355" s="16"/>
      <c r="H1355" s="19"/>
      <c r="L1355"/>
      <c r="R1355" s="16"/>
    </row>
    <row r="1356" spans="6:18">
      <c r="F1356" s="16"/>
      <c r="H1356" s="19"/>
      <c r="L1356"/>
      <c r="R1356" s="16"/>
    </row>
    <row r="1357" spans="6:18">
      <c r="F1357" s="16"/>
      <c r="H1357" s="19"/>
      <c r="L1357"/>
      <c r="R1357" s="16"/>
    </row>
    <row r="1358" spans="6:18">
      <c r="F1358" s="16"/>
      <c r="H1358" s="19"/>
      <c r="L1358"/>
      <c r="R1358" s="16"/>
    </row>
    <row r="1359" spans="6:18">
      <c r="F1359" s="16"/>
      <c r="H1359" s="19"/>
      <c r="L1359"/>
      <c r="R1359" s="16"/>
    </row>
    <row r="1360" spans="6:18">
      <c r="F1360" s="16"/>
      <c r="H1360" s="19"/>
      <c r="L1360"/>
      <c r="R1360" s="16"/>
    </row>
    <row r="1361" spans="6:18">
      <c r="F1361" s="16"/>
      <c r="H1361" s="19"/>
      <c r="L1361"/>
      <c r="R1361" s="16"/>
    </row>
    <row r="1362" spans="6:18">
      <c r="F1362" s="16"/>
      <c r="H1362" s="19"/>
      <c r="L1362"/>
      <c r="R1362" s="16"/>
    </row>
    <row r="1363" spans="6:18">
      <c r="F1363" s="16"/>
      <c r="H1363" s="19"/>
      <c r="L1363"/>
      <c r="R1363" s="16"/>
    </row>
    <row r="1364" spans="6:18">
      <c r="F1364" s="16"/>
      <c r="H1364" s="19"/>
      <c r="L1364"/>
      <c r="R1364" s="16"/>
    </row>
    <row r="1365" spans="6:18">
      <c r="F1365" s="16"/>
      <c r="H1365" s="19"/>
      <c r="L1365"/>
      <c r="R1365" s="16"/>
    </row>
    <row r="1366" spans="6:18">
      <c r="F1366" s="16"/>
      <c r="H1366" s="19"/>
      <c r="L1366"/>
      <c r="R1366" s="16"/>
    </row>
    <row r="1367" spans="6:18">
      <c r="F1367" s="16"/>
      <c r="H1367" s="19"/>
      <c r="L1367"/>
      <c r="R1367" s="16"/>
    </row>
    <row r="1368" spans="6:18">
      <c r="F1368" s="16"/>
      <c r="H1368" s="19"/>
      <c r="L1368"/>
      <c r="R1368" s="16"/>
    </row>
    <row r="1369" spans="6:18">
      <c r="F1369" s="16"/>
      <c r="H1369" s="19"/>
      <c r="L1369"/>
      <c r="R1369" s="16"/>
    </row>
    <row r="1370" spans="6:18">
      <c r="F1370" s="16"/>
      <c r="H1370" s="19"/>
      <c r="L1370"/>
      <c r="R1370" s="16"/>
    </row>
    <row r="1371" spans="6:18">
      <c r="F1371" s="16"/>
      <c r="H1371" s="19"/>
      <c r="L1371"/>
      <c r="R1371" s="16"/>
    </row>
    <row r="1372" spans="6:18">
      <c r="F1372" s="16"/>
      <c r="H1372" s="19"/>
      <c r="L1372"/>
      <c r="R1372" s="16"/>
    </row>
    <row r="1373" spans="6:18">
      <c r="F1373" s="16"/>
      <c r="H1373" s="19"/>
      <c r="L1373"/>
      <c r="R1373" s="16"/>
    </row>
    <row r="1374" spans="6:18">
      <c r="F1374" s="16"/>
      <c r="H1374" s="19"/>
      <c r="L1374"/>
      <c r="R1374" s="16"/>
    </row>
    <row r="1375" spans="6:18">
      <c r="F1375" s="16"/>
      <c r="H1375" s="19"/>
      <c r="L1375"/>
      <c r="R1375" s="16"/>
    </row>
    <row r="1376" spans="6:18">
      <c r="F1376" s="16"/>
      <c r="H1376" s="19"/>
      <c r="L1376"/>
      <c r="R1376" s="16"/>
    </row>
    <row r="1377" spans="6:18">
      <c r="F1377" s="16"/>
      <c r="H1377" s="19"/>
      <c r="L1377"/>
      <c r="R1377" s="16"/>
    </row>
    <row r="1378" spans="6:18">
      <c r="F1378" s="16"/>
      <c r="H1378" s="19"/>
      <c r="L1378"/>
      <c r="R1378" s="16"/>
    </row>
    <row r="1379" spans="6:18">
      <c r="F1379" s="16"/>
      <c r="H1379" s="19"/>
      <c r="L1379"/>
      <c r="R1379" s="16"/>
    </row>
    <row r="1380" spans="6:18">
      <c r="F1380" s="16"/>
      <c r="H1380" s="19"/>
      <c r="L1380"/>
      <c r="R1380" s="16"/>
    </row>
    <row r="1381" spans="6:18">
      <c r="F1381" s="16"/>
      <c r="H1381" s="19"/>
      <c r="L1381"/>
      <c r="R1381" s="16"/>
    </row>
    <row r="1382" spans="6:18">
      <c r="F1382" s="16"/>
      <c r="H1382" s="19"/>
      <c r="L1382"/>
      <c r="R1382" s="16"/>
    </row>
    <row r="1383" spans="6:18">
      <c r="F1383" s="16"/>
      <c r="H1383" s="19"/>
      <c r="L1383"/>
      <c r="R1383" s="16"/>
    </row>
    <row r="1384" spans="6:18">
      <c r="F1384" s="16"/>
      <c r="H1384" s="19"/>
      <c r="L1384"/>
      <c r="R1384" s="16"/>
    </row>
    <row r="1385" spans="6:18">
      <c r="F1385" s="16"/>
      <c r="H1385" s="19"/>
      <c r="L1385"/>
      <c r="R1385" s="16"/>
    </row>
    <row r="1386" spans="6:18">
      <c r="F1386" s="16"/>
      <c r="H1386" s="19"/>
      <c r="L1386"/>
      <c r="R1386" s="16"/>
    </row>
    <row r="1387" spans="6:18">
      <c r="F1387" s="16"/>
      <c r="H1387" s="19"/>
      <c r="L1387"/>
      <c r="R1387" s="16"/>
    </row>
    <row r="1388" spans="6:18">
      <c r="F1388" s="16"/>
      <c r="H1388" s="19"/>
      <c r="L1388"/>
      <c r="R1388" s="16"/>
    </row>
    <row r="1389" spans="6:18">
      <c r="F1389" s="16"/>
      <c r="H1389" s="19"/>
      <c r="L1389"/>
      <c r="R1389" s="16"/>
    </row>
    <row r="1390" spans="6:18">
      <c r="F1390" s="16"/>
      <c r="H1390" s="19"/>
      <c r="L1390"/>
      <c r="R1390" s="16"/>
    </row>
    <row r="1391" spans="6:18">
      <c r="F1391" s="16"/>
      <c r="H1391" s="19"/>
      <c r="L1391"/>
      <c r="R1391" s="16"/>
    </row>
    <row r="1392" spans="6:18">
      <c r="F1392" s="16"/>
      <c r="H1392" s="19"/>
      <c r="L1392"/>
      <c r="R1392" s="16"/>
    </row>
    <row r="1393" spans="6:18">
      <c r="F1393" s="16"/>
      <c r="H1393" s="19"/>
      <c r="L1393"/>
      <c r="R1393" s="16"/>
    </row>
    <row r="1394" spans="6:18">
      <c r="F1394" s="16"/>
      <c r="H1394" s="19"/>
      <c r="L1394"/>
      <c r="R1394" s="16"/>
    </row>
    <row r="1395" spans="6:18">
      <c r="F1395" s="16"/>
      <c r="H1395" s="19"/>
      <c r="L1395"/>
      <c r="R1395" s="16"/>
    </row>
    <row r="1396" spans="6:18">
      <c r="F1396" s="16"/>
      <c r="H1396" s="19"/>
      <c r="L1396"/>
      <c r="R1396" s="16"/>
    </row>
    <row r="1397" spans="6:18">
      <c r="F1397" s="16"/>
      <c r="H1397" s="19"/>
      <c r="L1397"/>
      <c r="R1397" s="16"/>
    </row>
    <row r="1398" spans="6:18">
      <c r="F1398" s="16"/>
      <c r="H1398" s="19"/>
      <c r="L1398"/>
      <c r="R1398" s="16"/>
    </row>
    <row r="1399" spans="6:18">
      <c r="F1399" s="16"/>
      <c r="H1399" s="19"/>
      <c r="L1399"/>
      <c r="R1399" s="16"/>
    </row>
    <row r="1400" spans="6:18">
      <c r="F1400" s="16"/>
      <c r="H1400" s="19"/>
      <c r="L1400"/>
      <c r="R1400" s="16"/>
    </row>
    <row r="1401" spans="6:18">
      <c r="F1401" s="16"/>
      <c r="H1401" s="19"/>
      <c r="L1401"/>
      <c r="R1401" s="16"/>
    </row>
    <row r="1402" spans="6:18">
      <c r="F1402" s="16"/>
      <c r="H1402" s="19"/>
      <c r="L1402"/>
      <c r="R1402" s="16"/>
    </row>
    <row r="1403" spans="6:18">
      <c r="F1403" s="16"/>
      <c r="H1403" s="19"/>
      <c r="L1403"/>
      <c r="R1403" s="16"/>
    </row>
    <row r="1404" spans="6:18">
      <c r="F1404" s="16"/>
      <c r="H1404" s="19"/>
      <c r="L1404"/>
      <c r="R1404" s="16"/>
    </row>
    <row r="1405" spans="6:18">
      <c r="F1405" s="16"/>
      <c r="H1405" s="19"/>
      <c r="L1405"/>
      <c r="R1405" s="16"/>
    </row>
    <row r="1406" spans="6:18">
      <c r="F1406" s="16"/>
      <c r="H1406" s="19"/>
      <c r="L1406"/>
      <c r="R1406" s="16"/>
    </row>
    <row r="1407" spans="6:18">
      <c r="F1407" s="16"/>
      <c r="H1407" s="19"/>
      <c r="L1407"/>
      <c r="R1407" s="16"/>
    </row>
    <row r="1408" spans="6:18">
      <c r="F1408" s="16"/>
      <c r="H1408" s="19"/>
      <c r="L1408"/>
      <c r="R1408" s="16"/>
    </row>
    <row r="1409" spans="6:18">
      <c r="F1409" s="16"/>
      <c r="H1409" s="19"/>
      <c r="L1409"/>
      <c r="R1409" s="16"/>
    </row>
    <row r="1410" spans="6:18">
      <c r="F1410" s="16"/>
      <c r="H1410" s="19"/>
      <c r="L1410"/>
      <c r="R1410" s="16"/>
    </row>
    <row r="1411" spans="6:18">
      <c r="F1411" s="16"/>
      <c r="H1411" s="19"/>
      <c r="L1411"/>
      <c r="R1411" s="16"/>
    </row>
    <row r="1412" spans="6:18">
      <c r="F1412" s="16"/>
      <c r="H1412" s="19"/>
      <c r="L1412"/>
      <c r="R1412" s="16"/>
    </row>
    <row r="1413" spans="6:18">
      <c r="F1413" s="16"/>
      <c r="H1413" s="19"/>
      <c r="L1413"/>
      <c r="R1413" s="16"/>
    </row>
    <row r="1414" spans="6:18">
      <c r="F1414" s="16"/>
      <c r="H1414" s="19"/>
      <c r="L1414"/>
      <c r="R1414" s="16"/>
    </row>
    <row r="1415" spans="6:18">
      <c r="F1415" s="16"/>
      <c r="H1415" s="19"/>
      <c r="L1415"/>
      <c r="R1415" s="16"/>
    </row>
    <row r="1416" spans="6:18">
      <c r="F1416" s="16"/>
      <c r="H1416" s="19"/>
      <c r="L1416"/>
      <c r="R1416" s="16"/>
    </row>
    <row r="1417" spans="6:18">
      <c r="F1417" s="16"/>
      <c r="H1417" s="19"/>
      <c r="L1417"/>
      <c r="R1417" s="16"/>
    </row>
    <row r="1418" spans="6:18">
      <c r="F1418" s="16"/>
      <c r="H1418" s="19"/>
      <c r="L1418"/>
      <c r="R1418" s="16"/>
    </row>
    <row r="1419" spans="6:18">
      <c r="F1419" s="16"/>
      <c r="H1419" s="19"/>
      <c r="L1419"/>
      <c r="R1419" s="16"/>
    </row>
    <row r="1420" spans="6:18">
      <c r="F1420" s="16"/>
      <c r="H1420" s="19"/>
      <c r="L1420"/>
      <c r="R1420" s="16"/>
    </row>
    <row r="1421" spans="6:18">
      <c r="F1421" s="16"/>
      <c r="H1421" s="19"/>
      <c r="L1421"/>
      <c r="R1421" s="16"/>
    </row>
    <row r="1422" spans="6:18">
      <c r="F1422" s="16"/>
      <c r="H1422" s="19"/>
      <c r="L1422"/>
      <c r="R1422" s="16"/>
    </row>
    <row r="1423" spans="6:18">
      <c r="F1423" s="16"/>
      <c r="H1423" s="19"/>
      <c r="L1423"/>
      <c r="R1423" s="16"/>
    </row>
    <row r="1424" spans="6:18">
      <c r="F1424" s="16"/>
      <c r="H1424" s="19"/>
      <c r="L1424"/>
      <c r="R1424" s="16"/>
    </row>
    <row r="1425" spans="6:18">
      <c r="F1425" s="16"/>
      <c r="H1425" s="19"/>
      <c r="L1425"/>
      <c r="R1425" s="16"/>
    </row>
    <row r="1426" spans="6:18">
      <c r="F1426" s="16"/>
      <c r="H1426" s="19"/>
      <c r="L1426"/>
      <c r="R1426" s="16"/>
    </row>
    <row r="1427" spans="6:18">
      <c r="F1427" s="16"/>
      <c r="H1427" s="19"/>
      <c r="L1427"/>
      <c r="R1427" s="16"/>
    </row>
    <row r="1428" spans="6:18">
      <c r="F1428" s="16"/>
      <c r="H1428" s="19"/>
      <c r="L1428"/>
      <c r="R1428" s="16"/>
    </row>
    <row r="1429" spans="6:18">
      <c r="F1429" s="16"/>
      <c r="H1429" s="19"/>
      <c r="L1429"/>
      <c r="R1429" s="16"/>
    </row>
    <row r="1430" spans="6:18">
      <c r="F1430" s="16"/>
      <c r="H1430" s="19"/>
      <c r="L1430"/>
      <c r="R1430" s="16"/>
    </row>
    <row r="1431" spans="6:18">
      <c r="F1431" s="16"/>
      <c r="H1431" s="19"/>
      <c r="L1431"/>
      <c r="R1431" s="16"/>
    </row>
    <row r="1432" spans="6:18">
      <c r="F1432" s="16"/>
      <c r="H1432" s="19"/>
      <c r="L1432"/>
      <c r="R1432" s="16"/>
    </row>
    <row r="1433" spans="6:18">
      <c r="F1433" s="16"/>
      <c r="H1433" s="19"/>
      <c r="L1433"/>
      <c r="R1433" s="16"/>
    </row>
    <row r="1434" spans="6:18">
      <c r="F1434" s="16"/>
      <c r="H1434" s="19"/>
      <c r="L1434"/>
      <c r="R1434" s="16"/>
    </row>
    <row r="1435" spans="6:18">
      <c r="F1435" s="16"/>
      <c r="H1435" s="19"/>
      <c r="L1435"/>
      <c r="R1435" s="16"/>
    </row>
    <row r="1436" spans="6:18">
      <c r="F1436" s="16"/>
      <c r="H1436" s="19"/>
      <c r="L1436"/>
      <c r="R1436" s="16"/>
    </row>
    <row r="1437" spans="6:18">
      <c r="F1437" s="16"/>
      <c r="H1437" s="19"/>
      <c r="L1437"/>
      <c r="R1437" s="16"/>
    </row>
    <row r="1438" spans="6:18">
      <c r="F1438" s="16"/>
      <c r="H1438" s="19"/>
      <c r="L1438"/>
      <c r="R1438" s="16"/>
    </row>
    <row r="1439" spans="6:18">
      <c r="F1439" s="16"/>
      <c r="H1439" s="19"/>
      <c r="L1439"/>
      <c r="R1439" s="16"/>
    </row>
    <row r="1440" spans="6:18">
      <c r="F1440" s="16"/>
      <c r="H1440" s="19"/>
      <c r="L1440"/>
      <c r="R1440" s="16"/>
    </row>
    <row r="1441" spans="6:18">
      <c r="F1441" s="16"/>
      <c r="H1441" s="19"/>
      <c r="L1441"/>
      <c r="R1441" s="16"/>
    </row>
    <row r="1442" spans="6:18">
      <c r="F1442" s="16"/>
      <c r="H1442" s="19"/>
      <c r="L1442"/>
      <c r="R1442" s="16"/>
    </row>
    <row r="1443" spans="6:18">
      <c r="F1443" s="16"/>
      <c r="H1443" s="19"/>
      <c r="L1443"/>
      <c r="R1443" s="16"/>
    </row>
    <row r="1444" spans="6:18">
      <c r="F1444" s="16"/>
      <c r="H1444" s="19"/>
      <c r="L1444"/>
      <c r="R1444" s="16"/>
    </row>
    <row r="1445" spans="6:18">
      <c r="F1445" s="16"/>
      <c r="H1445" s="19"/>
      <c r="L1445"/>
      <c r="R1445" s="16"/>
    </row>
    <row r="1446" spans="6:18">
      <c r="F1446" s="16"/>
      <c r="H1446" s="19"/>
      <c r="L1446"/>
      <c r="R1446" s="16"/>
    </row>
    <row r="1447" spans="6:18">
      <c r="F1447" s="16"/>
      <c r="H1447" s="19"/>
      <c r="L1447"/>
      <c r="R1447" s="16"/>
    </row>
    <row r="1448" spans="6:18">
      <c r="F1448" s="16"/>
      <c r="H1448" s="19"/>
      <c r="L1448"/>
      <c r="R1448" s="16"/>
    </row>
    <row r="1449" spans="6:18">
      <c r="F1449" s="16"/>
      <c r="H1449" s="19"/>
      <c r="L1449"/>
      <c r="R1449" s="16"/>
    </row>
    <row r="1450" spans="6:18">
      <c r="F1450" s="16"/>
      <c r="H1450" s="19"/>
      <c r="L1450"/>
      <c r="R1450" s="16"/>
    </row>
    <row r="1451" spans="6:18">
      <c r="F1451" s="16"/>
      <c r="H1451" s="19"/>
      <c r="L1451"/>
      <c r="R1451" s="16"/>
    </row>
    <row r="1452" spans="6:18">
      <c r="F1452" s="16"/>
      <c r="H1452" s="19"/>
      <c r="L1452"/>
      <c r="R1452" s="16"/>
    </row>
    <row r="1453" spans="6:18">
      <c r="F1453" s="16"/>
      <c r="H1453" s="19"/>
      <c r="L1453"/>
      <c r="R1453" s="16"/>
    </row>
    <row r="1454" spans="6:18">
      <c r="F1454" s="16"/>
      <c r="H1454" s="19"/>
      <c r="L1454"/>
      <c r="R1454" s="16"/>
    </row>
    <row r="1455" spans="6:18">
      <c r="F1455" s="16"/>
      <c r="H1455" s="19"/>
      <c r="L1455"/>
      <c r="R1455" s="16"/>
    </row>
    <row r="1456" spans="6:18">
      <c r="F1456" s="16"/>
      <c r="H1456" s="19"/>
      <c r="L1456"/>
      <c r="R1456" s="16"/>
    </row>
    <row r="1457" spans="6:18">
      <c r="F1457" s="16"/>
      <c r="H1457" s="19"/>
      <c r="L1457"/>
      <c r="R1457" s="16"/>
    </row>
    <row r="1458" spans="6:18">
      <c r="F1458" s="16"/>
      <c r="H1458" s="19"/>
      <c r="L1458"/>
      <c r="R1458" s="16"/>
    </row>
    <row r="1459" spans="6:18">
      <c r="F1459" s="16"/>
      <c r="H1459" s="19"/>
      <c r="L1459"/>
      <c r="R1459" s="16"/>
    </row>
    <row r="1460" spans="6:18">
      <c r="F1460" s="16"/>
      <c r="H1460" s="19"/>
      <c r="L1460"/>
      <c r="R1460" s="16"/>
    </row>
    <row r="1461" spans="6:18">
      <c r="F1461" s="16"/>
      <c r="H1461" s="19"/>
      <c r="L1461"/>
      <c r="R1461" s="16"/>
    </row>
    <row r="1462" spans="6:18">
      <c r="F1462" s="16"/>
      <c r="H1462" s="19"/>
      <c r="L1462"/>
      <c r="R1462" s="16"/>
    </row>
    <row r="1463" spans="6:18">
      <c r="F1463" s="16"/>
      <c r="H1463" s="19"/>
      <c r="L1463"/>
      <c r="R1463" s="16"/>
    </row>
    <row r="1464" spans="6:18">
      <c r="F1464" s="16"/>
      <c r="H1464" s="19"/>
      <c r="L1464"/>
      <c r="R1464" s="16"/>
    </row>
    <row r="1465" spans="6:18">
      <c r="F1465" s="16"/>
      <c r="H1465" s="19"/>
      <c r="L1465"/>
      <c r="R1465" s="16"/>
    </row>
    <row r="1466" spans="6:18">
      <c r="F1466" s="16"/>
      <c r="H1466" s="19"/>
      <c r="L1466"/>
      <c r="R1466" s="16"/>
    </row>
    <row r="1467" spans="6:18">
      <c r="F1467" s="16"/>
      <c r="H1467" s="19"/>
      <c r="L1467"/>
      <c r="R1467" s="16"/>
    </row>
    <row r="1468" spans="6:18">
      <c r="F1468" s="16"/>
      <c r="H1468" s="19"/>
      <c r="L1468"/>
      <c r="R1468" s="16"/>
    </row>
    <row r="1469" spans="6:18">
      <c r="F1469" s="16"/>
      <c r="H1469" s="19"/>
      <c r="L1469"/>
      <c r="R1469" s="16"/>
    </row>
    <row r="1470" spans="6:18">
      <c r="F1470" s="16"/>
      <c r="H1470" s="19"/>
      <c r="L1470"/>
      <c r="R1470" s="16"/>
    </row>
    <row r="1471" spans="6:18">
      <c r="F1471" s="16"/>
      <c r="H1471" s="19"/>
      <c r="L1471"/>
      <c r="R1471" s="16"/>
    </row>
    <row r="1472" spans="6:18">
      <c r="F1472" s="16"/>
      <c r="H1472" s="19"/>
      <c r="L1472"/>
      <c r="R1472" s="16"/>
    </row>
    <row r="1473" spans="6:18">
      <c r="F1473" s="16"/>
      <c r="H1473" s="19"/>
      <c r="L1473"/>
      <c r="R1473" s="16"/>
    </row>
    <row r="1474" spans="6:18">
      <c r="F1474" s="16"/>
      <c r="H1474" s="19"/>
      <c r="L1474"/>
      <c r="R1474" s="16"/>
    </row>
    <row r="1475" spans="6:18">
      <c r="F1475" s="16"/>
      <c r="H1475" s="19"/>
      <c r="L1475"/>
      <c r="R1475" s="16"/>
    </row>
    <row r="1476" spans="6:18">
      <c r="F1476" s="16"/>
      <c r="H1476" s="19"/>
      <c r="L1476"/>
      <c r="R1476" s="16"/>
    </row>
    <row r="1477" spans="6:18">
      <c r="F1477" s="16"/>
      <c r="H1477" s="19"/>
      <c r="L1477"/>
      <c r="R1477" s="16"/>
    </row>
    <row r="1478" spans="6:18">
      <c r="F1478" s="16"/>
      <c r="H1478" s="19"/>
      <c r="L1478"/>
    </row>
    <row r="1479" spans="6:18">
      <c r="F1479" s="16"/>
      <c r="H1479" s="19"/>
      <c r="L1479"/>
    </row>
    <row r="1480" spans="6:18">
      <c r="F1480" s="16"/>
      <c r="H1480" s="19"/>
      <c r="L1480"/>
    </row>
    <row r="1481" spans="6:18">
      <c r="F1481" s="16"/>
      <c r="H1481" s="19"/>
      <c r="L1481"/>
    </row>
    <row r="1482" spans="6:18">
      <c r="F1482" s="16"/>
      <c r="H1482" s="19"/>
      <c r="L1482"/>
    </row>
    <row r="1483" spans="6:18">
      <c r="F1483" s="16"/>
      <c r="H1483" s="19"/>
      <c r="L1483"/>
    </row>
    <row r="1484" spans="6:18">
      <c r="F1484" s="16"/>
      <c r="H1484" s="19"/>
      <c r="L1484"/>
    </row>
    <row r="1485" spans="6:18">
      <c r="F1485" s="16"/>
      <c r="H1485" s="19"/>
      <c r="L1485"/>
    </row>
    <row r="1486" spans="6:18">
      <c r="F1486" s="16"/>
      <c r="H1486" s="19"/>
      <c r="L1486"/>
    </row>
    <row r="1487" spans="6:18">
      <c r="F1487" s="16"/>
      <c r="H1487" s="19"/>
      <c r="L1487"/>
    </row>
  </sheetData>
  <mergeCells count="37">
    <mergeCell ref="B58:D58"/>
    <mergeCell ref="B7:C7"/>
    <mergeCell ref="F7:F8"/>
    <mergeCell ref="E7:E8"/>
    <mergeCell ref="C6:F6"/>
    <mergeCell ref="H96:J96"/>
    <mergeCell ref="O6:R6"/>
    <mergeCell ref="I6:L6"/>
    <mergeCell ref="Q31:R31"/>
    <mergeCell ref="L7:L8"/>
    <mergeCell ref="H7:I7"/>
    <mergeCell ref="K7:K8"/>
    <mergeCell ref="N7:O7"/>
    <mergeCell ref="Q7:Q8"/>
    <mergeCell ref="R7:R8"/>
    <mergeCell ref="N54:P54"/>
    <mergeCell ref="N29:O29"/>
    <mergeCell ref="N31:O31"/>
    <mergeCell ref="N40:O40"/>
    <mergeCell ref="Q45:R45"/>
    <mergeCell ref="Q36:Q37"/>
    <mergeCell ref="I4:L4"/>
    <mergeCell ref="C4:F4"/>
    <mergeCell ref="N2:R2"/>
    <mergeCell ref="O3:R3"/>
    <mergeCell ref="O4:R4"/>
    <mergeCell ref="B2:F2"/>
    <mergeCell ref="H2:L2"/>
    <mergeCell ref="C3:F3"/>
    <mergeCell ref="I3:L3"/>
    <mergeCell ref="Q38:Q39"/>
    <mergeCell ref="R36:R37"/>
    <mergeCell ref="R38:R39"/>
    <mergeCell ref="Q44:R44"/>
    <mergeCell ref="C5:F5"/>
    <mergeCell ref="I5:L5"/>
    <mergeCell ref="O5:R5"/>
  </mergeCells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colBreaks count="1" manualBreakCount="1">
    <brk id="19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B1:S23"/>
  <sheetViews>
    <sheetView zoomScaleNormal="100" workbookViewId="0">
      <selection activeCell="O14" sqref="O14"/>
    </sheetView>
  </sheetViews>
  <sheetFormatPr defaultColWidth="8.85546875" defaultRowHeight="15"/>
  <cols>
    <col min="2" max="2" width="9.5703125" style="153" customWidth="1"/>
    <col min="3" max="3" width="1.7109375" style="153" customWidth="1"/>
    <col min="4" max="4" width="9.85546875" style="153" customWidth="1"/>
    <col min="5" max="5" width="6.7109375" style="153" customWidth="1"/>
    <col min="6" max="6" width="1.7109375" style="153" customWidth="1"/>
    <col min="7" max="7" width="7.42578125" style="153" customWidth="1"/>
    <col min="8" max="8" width="14.7109375" style="153" customWidth="1"/>
    <col min="9" max="9" width="12.42578125" style="153" customWidth="1"/>
    <col min="10" max="10" width="10.42578125" style="153" customWidth="1"/>
    <col min="11" max="11" width="15.42578125" style="153" customWidth="1"/>
    <col min="12" max="12" width="29.140625" style="154" customWidth="1"/>
    <col min="13" max="13" width="1.85546875" style="137" customWidth="1"/>
    <col min="14" max="14" width="10" style="137" bestFit="1" customWidth="1"/>
    <col min="15" max="19" width="8.85546875" style="137"/>
  </cols>
  <sheetData>
    <row r="1" spans="2:19" ht="15.75" thickBot="1"/>
    <row r="2" spans="2:19" ht="59.25" customHeight="1" thickBot="1">
      <c r="B2" s="964" t="s">
        <v>2088</v>
      </c>
      <c r="C2" s="965"/>
      <c r="D2" s="965"/>
      <c r="E2" s="965"/>
      <c r="F2" s="965"/>
      <c r="G2" s="965"/>
      <c r="H2" s="965"/>
      <c r="I2" s="965"/>
      <c r="J2" s="965"/>
      <c r="K2" s="965"/>
      <c r="L2" s="966"/>
      <c r="M2" s="138"/>
      <c r="N2" s="138"/>
      <c r="O2" s="138"/>
      <c r="P2" s="138" t="s">
        <v>2097</v>
      </c>
      <c r="Q2" s="138"/>
      <c r="R2" s="138"/>
      <c r="S2" s="138"/>
    </row>
    <row r="3" spans="2:19" ht="27.75" customHeight="1">
      <c r="B3" s="508" t="s">
        <v>1650</v>
      </c>
      <c r="C3" s="172"/>
      <c r="D3" s="1022" t="s">
        <v>2084</v>
      </c>
      <c r="E3" s="1023"/>
      <c r="F3" s="1023"/>
      <c r="G3" s="1023"/>
      <c r="H3" s="1023"/>
      <c r="I3" s="1023"/>
      <c r="J3" s="1023"/>
      <c r="K3" s="1023"/>
      <c r="L3" s="1024"/>
      <c r="M3" s="138"/>
      <c r="N3" s="138"/>
      <c r="O3" s="138"/>
      <c r="P3" s="138"/>
      <c r="Q3" s="138"/>
      <c r="R3" s="138"/>
      <c r="S3" s="138"/>
    </row>
    <row r="4" spans="2:19">
      <c r="B4" s="508" t="s">
        <v>1899</v>
      </c>
      <c r="C4" s="172"/>
      <c r="D4" s="172" t="s">
        <v>2080</v>
      </c>
      <c r="E4" s="173"/>
      <c r="F4" s="173"/>
      <c r="G4" s="173"/>
      <c r="H4" s="181"/>
      <c r="I4" s="181"/>
      <c r="J4" s="181"/>
      <c r="K4" s="181"/>
      <c r="L4" s="510"/>
      <c r="M4" s="138"/>
      <c r="N4" s="138"/>
      <c r="O4" s="138"/>
      <c r="P4" s="138"/>
      <c r="Q4" s="138"/>
      <c r="R4" s="138"/>
      <c r="S4" s="138"/>
    </row>
    <row r="5" spans="2:19" ht="15.75" thickBot="1">
      <c r="B5" s="509" t="s">
        <v>2065</v>
      </c>
      <c r="C5" s="113"/>
      <c r="D5" s="113" t="s">
        <v>1898</v>
      </c>
      <c r="E5" s="113"/>
      <c r="F5" s="113"/>
      <c r="G5" s="113"/>
      <c r="H5" s="114"/>
      <c r="I5" s="114"/>
      <c r="J5" s="114"/>
      <c r="K5" s="114"/>
      <c r="L5" s="511"/>
      <c r="M5" s="138"/>
      <c r="N5" s="138"/>
      <c r="O5" s="138"/>
      <c r="P5" s="138"/>
      <c r="Q5" s="138"/>
      <c r="R5" s="138"/>
      <c r="S5" s="138"/>
    </row>
    <row r="6" spans="2:19" ht="21" thickBot="1">
      <c r="B6" s="1019" t="s">
        <v>2093</v>
      </c>
      <c r="C6" s="1020"/>
      <c r="D6" s="1020"/>
      <c r="E6" s="1020"/>
      <c r="F6" s="1020"/>
      <c r="G6" s="1020"/>
      <c r="H6" s="1020"/>
      <c r="I6" s="1020"/>
      <c r="J6" s="1020"/>
      <c r="K6" s="1020"/>
      <c r="L6" s="1021"/>
      <c r="M6" s="138"/>
      <c r="N6" s="138"/>
      <c r="O6" s="138"/>
      <c r="P6" s="138"/>
      <c r="Q6" s="138"/>
      <c r="R6" s="138"/>
      <c r="S6" s="138"/>
    </row>
    <row r="7" spans="2:19">
      <c r="B7" s="501" t="s">
        <v>1937</v>
      </c>
      <c r="C7" s="502"/>
      <c r="D7" s="503">
        <v>3713604</v>
      </c>
      <c r="E7" s="504"/>
      <c r="F7" s="502"/>
      <c r="G7" s="502"/>
      <c r="H7" s="502"/>
      <c r="I7" s="505" t="s">
        <v>1946</v>
      </c>
      <c r="J7" s="505" t="s">
        <v>1947</v>
      </c>
      <c r="K7" s="506"/>
      <c r="L7" s="465"/>
      <c r="M7" s="138"/>
      <c r="N7" s="138"/>
      <c r="O7" s="138"/>
      <c r="P7" s="138"/>
      <c r="Q7" s="138"/>
      <c r="R7" s="138"/>
      <c r="S7" s="138"/>
    </row>
    <row r="8" spans="2:19">
      <c r="B8" s="1028" t="s">
        <v>1901</v>
      </c>
      <c r="C8" s="1029"/>
      <c r="D8" s="1029"/>
      <c r="E8" s="1029"/>
      <c r="F8" s="1029"/>
      <c r="G8" s="1030"/>
      <c r="H8" s="1031" t="s">
        <v>1891</v>
      </c>
      <c r="I8" s="1033" t="s">
        <v>1893</v>
      </c>
      <c r="J8" s="1035" t="s">
        <v>1948</v>
      </c>
      <c r="K8" s="1035"/>
      <c r="L8" s="1036" t="s">
        <v>1892</v>
      </c>
    </row>
    <row r="9" spans="2:19">
      <c r="B9" s="466" t="s">
        <v>1904</v>
      </c>
      <c r="C9" s="139"/>
      <c r="D9" s="140" t="s">
        <v>1905</v>
      </c>
      <c r="E9" s="141" t="s">
        <v>1940</v>
      </c>
      <c r="F9" s="139"/>
      <c r="G9" s="140" t="s">
        <v>1905</v>
      </c>
      <c r="H9" s="1032"/>
      <c r="I9" s="1034"/>
      <c r="J9" s="450" t="s">
        <v>1949</v>
      </c>
      <c r="K9" s="142" t="s">
        <v>1950</v>
      </c>
      <c r="L9" s="1037"/>
    </row>
    <row r="10" spans="2:19">
      <c r="B10" s="467">
        <v>168</v>
      </c>
      <c r="C10" s="132" t="s">
        <v>1945</v>
      </c>
      <c r="D10" s="133">
        <v>0</v>
      </c>
      <c r="E10" s="134">
        <v>180</v>
      </c>
      <c r="F10" s="132" t="s">
        <v>1945</v>
      </c>
      <c r="G10" s="133">
        <v>0</v>
      </c>
      <c r="H10" s="135">
        <f>(E10-B10)*20+(G10-D10)</f>
        <v>240</v>
      </c>
      <c r="I10" s="135" t="s">
        <v>1783</v>
      </c>
      <c r="J10" s="143"/>
      <c r="K10" s="143"/>
      <c r="L10" s="468" t="s">
        <v>1951</v>
      </c>
      <c r="M10" s="144"/>
      <c r="N10" s="144"/>
      <c r="O10" s="144"/>
      <c r="P10" s="144"/>
      <c r="Q10" s="144"/>
      <c r="R10" s="144"/>
      <c r="S10" s="144"/>
    </row>
    <row r="11" spans="2:19">
      <c r="B11" s="467">
        <v>181</v>
      </c>
      <c r="C11" s="132" t="s">
        <v>1945</v>
      </c>
      <c r="D11" s="133">
        <v>10</v>
      </c>
      <c r="E11" s="134">
        <v>190</v>
      </c>
      <c r="F11" s="132" t="s">
        <v>1945</v>
      </c>
      <c r="G11" s="133">
        <v>0</v>
      </c>
      <c r="H11" s="135">
        <f>(E11-B11)*20+(G11-D11)</f>
        <v>170</v>
      </c>
      <c r="I11" s="135" t="s">
        <v>1783</v>
      </c>
      <c r="J11" s="143"/>
      <c r="K11" s="143"/>
      <c r="L11" s="468" t="s">
        <v>1952</v>
      </c>
      <c r="M11" s="144"/>
      <c r="N11" s="144"/>
      <c r="O11" s="144"/>
      <c r="P11" s="144"/>
      <c r="Q11" s="144"/>
      <c r="R11" s="144"/>
      <c r="S11" s="144"/>
    </row>
    <row r="12" spans="2:19">
      <c r="B12" s="467">
        <v>181</v>
      </c>
      <c r="C12" s="132" t="s">
        <v>1945</v>
      </c>
      <c r="D12" s="133">
        <v>10</v>
      </c>
      <c r="E12" s="133">
        <v>190</v>
      </c>
      <c r="F12" s="132" t="s">
        <v>1945</v>
      </c>
      <c r="G12" s="133">
        <v>0</v>
      </c>
      <c r="H12" s="135">
        <f>(E12-B12)*20+(G12-D12)</f>
        <v>170</v>
      </c>
      <c r="I12" s="135" t="s">
        <v>1785</v>
      </c>
      <c r="J12" s="143"/>
      <c r="K12" s="143"/>
      <c r="L12" s="468" t="s">
        <v>1951</v>
      </c>
      <c r="M12" s="144"/>
      <c r="N12" s="144"/>
      <c r="O12" s="144"/>
      <c r="P12" s="144"/>
      <c r="Q12" s="144"/>
      <c r="R12" s="144"/>
      <c r="S12" s="144"/>
    </row>
    <row r="13" spans="2:19">
      <c r="B13" s="467">
        <v>168</v>
      </c>
      <c r="C13" s="132" t="s">
        <v>1945</v>
      </c>
      <c r="D13" s="133">
        <v>0</v>
      </c>
      <c r="E13" s="133">
        <v>180</v>
      </c>
      <c r="F13" s="132" t="s">
        <v>1945</v>
      </c>
      <c r="G13" s="133">
        <v>0</v>
      </c>
      <c r="H13" s="135">
        <f>(E13-B13)*20+(G13-D13)</f>
        <v>240</v>
      </c>
      <c r="I13" s="135" t="s">
        <v>1785</v>
      </c>
      <c r="J13" s="143"/>
      <c r="K13" s="143"/>
      <c r="L13" s="468" t="s">
        <v>1952</v>
      </c>
      <c r="M13" s="144"/>
      <c r="N13" s="144"/>
      <c r="O13" s="144"/>
      <c r="P13" s="144"/>
      <c r="Q13" s="144"/>
      <c r="R13" s="144"/>
      <c r="S13" s="144"/>
    </row>
    <row r="14" spans="2:19">
      <c r="B14" s="467"/>
      <c r="C14" s="132"/>
      <c r="D14" s="133"/>
      <c r="E14" s="134"/>
      <c r="F14" s="132"/>
      <c r="G14" s="133"/>
      <c r="H14" s="507">
        <f>SUM(H10:H13)</f>
        <v>820</v>
      </c>
      <c r="I14" s="135"/>
      <c r="J14" s="135">
        <f>SUM(J10:J13)</f>
        <v>0</v>
      </c>
      <c r="K14" s="135">
        <f>SUM(K10:K13)</f>
        <v>0</v>
      </c>
      <c r="L14" s="468"/>
      <c r="M14" s="144"/>
      <c r="N14" s="144"/>
      <c r="O14" s="144"/>
      <c r="P14" s="144"/>
      <c r="Q14" s="144"/>
      <c r="R14" s="144"/>
      <c r="S14" s="144"/>
    </row>
    <row r="15" spans="2:19" ht="15.75" thickBot="1">
      <c r="B15" s="467"/>
      <c r="C15" s="132"/>
      <c r="D15" s="133"/>
      <c r="E15" s="134"/>
      <c r="F15" s="132"/>
      <c r="G15" s="133"/>
      <c r="H15" s="135"/>
      <c r="I15" s="135"/>
      <c r="J15" s="135"/>
      <c r="K15" s="135"/>
      <c r="L15" s="468"/>
      <c r="M15" s="144"/>
      <c r="N15" s="144"/>
      <c r="O15" s="144"/>
      <c r="P15" s="144"/>
      <c r="Q15" s="144"/>
      <c r="R15" s="144"/>
      <c r="S15" s="144"/>
    </row>
    <row r="16" spans="2:19" ht="15.75" thickBot="1">
      <c r="B16" s="467"/>
      <c r="C16" s="132"/>
      <c r="D16" s="133"/>
      <c r="E16" s="134"/>
      <c r="F16" s="132"/>
      <c r="G16" s="145"/>
      <c r="H16" s="1025" t="s">
        <v>1953</v>
      </c>
      <c r="I16" s="1026"/>
      <c r="J16" s="1027"/>
      <c r="K16" s="146"/>
      <c r="L16" s="468"/>
      <c r="M16" s="144"/>
      <c r="N16" s="144"/>
      <c r="O16" s="144"/>
      <c r="P16" s="144"/>
      <c r="Q16" s="144"/>
      <c r="R16" s="144"/>
      <c r="S16" s="144"/>
    </row>
    <row r="17" spans="2:19">
      <c r="B17" s="467"/>
      <c r="C17" s="132"/>
      <c r="D17" s="133"/>
      <c r="E17" s="134"/>
      <c r="F17" s="132"/>
      <c r="G17" s="145"/>
      <c r="H17" s="147" t="s">
        <v>1954</v>
      </c>
      <c r="I17" s="148">
        <f>H14</f>
        <v>820</v>
      </c>
      <c r="J17" s="149" t="s">
        <v>1955</v>
      </c>
      <c r="K17" s="146"/>
      <c r="L17" s="468"/>
      <c r="M17" s="144"/>
      <c r="N17" s="144"/>
      <c r="O17" s="144"/>
      <c r="P17" s="144"/>
      <c r="Q17" s="144"/>
      <c r="R17" s="144"/>
      <c r="S17" s="144"/>
    </row>
    <row r="18" spans="2:19" ht="15.75" thickBot="1">
      <c r="B18" s="469"/>
      <c r="C18" s="470"/>
      <c r="D18" s="471"/>
      <c r="E18" s="472"/>
      <c r="F18" s="470"/>
      <c r="G18" s="473"/>
      <c r="H18" s="150" t="s">
        <v>1948</v>
      </c>
      <c r="I18" s="151">
        <f>J14+K14</f>
        <v>0</v>
      </c>
      <c r="J18" s="152" t="s">
        <v>1955</v>
      </c>
      <c r="K18" s="474"/>
      <c r="L18" s="475"/>
      <c r="M18" s="144"/>
      <c r="N18" s="144"/>
      <c r="O18" s="144"/>
      <c r="P18" s="144"/>
      <c r="Q18" s="144"/>
      <c r="R18" s="144"/>
      <c r="S18" s="144"/>
    </row>
    <row r="21" spans="2:19" ht="26.25" customHeight="1"/>
    <row r="22" spans="2:19">
      <c r="H22" s="904" t="s">
        <v>2099</v>
      </c>
      <c r="I22" s="904"/>
    </row>
    <row r="23" spans="2:19">
      <c r="H23" s="904" t="s">
        <v>2100</v>
      </c>
      <c r="I23" s="904"/>
    </row>
  </sheetData>
  <mergeCells count="11">
    <mergeCell ref="H22:I22"/>
    <mergeCell ref="H23:I23"/>
    <mergeCell ref="B6:L6"/>
    <mergeCell ref="B2:L2"/>
    <mergeCell ref="D3:L3"/>
    <mergeCell ref="H16:J16"/>
    <mergeCell ref="B8:G8"/>
    <mergeCell ref="H8:H9"/>
    <mergeCell ref="I8:I9"/>
    <mergeCell ref="J8:K8"/>
    <mergeCell ref="L8:L9"/>
  </mergeCells>
  <printOptions horizontalCentered="1"/>
  <pageMargins left="0.25" right="0.25" top="0.75" bottom="0.75" header="0.3" footer="0.3"/>
  <pageSetup paperSize="9" scale="78" orientation="portrait" r:id="rId1"/>
  <colBreaks count="1" manualBreakCount="1">
    <brk id="1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/>
  <dimension ref="B1:O17"/>
  <sheetViews>
    <sheetView zoomScaleNormal="100" workbookViewId="0">
      <selection activeCell="H16" sqref="H16:I17"/>
    </sheetView>
  </sheetViews>
  <sheetFormatPr defaultColWidth="8.85546875" defaultRowHeight="15"/>
  <cols>
    <col min="2" max="2" width="10.7109375" style="136" customWidth="1"/>
    <col min="3" max="3" width="1.7109375" style="136" customWidth="1"/>
    <col min="4" max="4" width="7.28515625" style="136" customWidth="1"/>
    <col min="5" max="5" width="10.7109375" style="136" customWidth="1"/>
    <col min="6" max="6" width="1.7109375" style="136" customWidth="1"/>
    <col min="7" max="7" width="8.42578125" style="136" customWidth="1"/>
    <col min="8" max="8" width="16.85546875" style="136" customWidth="1"/>
    <col min="9" max="9" width="17.42578125" style="136" customWidth="1"/>
    <col min="10" max="10" width="12.42578125" style="136" customWidth="1"/>
    <col min="11" max="11" width="14.42578125" style="136" customWidth="1"/>
    <col min="12" max="12" width="17.28515625" style="136" customWidth="1"/>
    <col min="13" max="13" width="32.42578125" style="112" customWidth="1"/>
  </cols>
  <sheetData>
    <row r="1" spans="2:15" ht="15.75" thickBot="1"/>
    <row r="2" spans="2:15" ht="63.75" customHeight="1" thickBot="1">
      <c r="B2" s="879" t="s">
        <v>2088</v>
      </c>
      <c r="C2" s="880"/>
      <c r="D2" s="880"/>
      <c r="E2" s="880"/>
      <c r="F2" s="880"/>
      <c r="G2" s="880"/>
      <c r="H2" s="880"/>
      <c r="I2" s="880"/>
      <c r="J2" s="880"/>
      <c r="K2" s="880"/>
      <c r="L2" s="881"/>
      <c r="O2" t="s">
        <v>2097</v>
      </c>
    </row>
    <row r="3" spans="2:15" ht="30.75" customHeight="1">
      <c r="B3" s="508" t="s">
        <v>1650</v>
      </c>
      <c r="C3" s="172"/>
      <c r="D3" s="1022" t="s">
        <v>2084</v>
      </c>
      <c r="E3" s="1023"/>
      <c r="F3" s="1023"/>
      <c r="G3" s="1023"/>
      <c r="H3" s="1023"/>
      <c r="I3" s="1023"/>
      <c r="J3" s="1023"/>
      <c r="K3" s="1023"/>
      <c r="L3" s="1024"/>
      <c r="M3" s="115"/>
    </row>
    <row r="4" spans="2:15">
      <c r="B4" s="508" t="s">
        <v>1651</v>
      </c>
      <c r="C4" s="172"/>
      <c r="D4" s="172" t="s">
        <v>2080</v>
      </c>
      <c r="E4" s="173"/>
      <c r="F4" s="173"/>
      <c r="G4" s="173"/>
      <c r="H4" s="181"/>
      <c r="I4" s="181"/>
      <c r="J4" s="181"/>
      <c r="K4" s="181"/>
      <c r="L4" s="510"/>
      <c r="M4" s="115"/>
    </row>
    <row r="5" spans="2:15" ht="15.75" thickBot="1">
      <c r="B5" s="509" t="s">
        <v>2065</v>
      </c>
      <c r="C5" s="113"/>
      <c r="D5" s="113" t="s">
        <v>1898</v>
      </c>
      <c r="E5" s="113"/>
      <c r="F5" s="113"/>
      <c r="G5" s="113"/>
      <c r="H5" s="114"/>
      <c r="I5" s="114"/>
      <c r="J5" s="114"/>
      <c r="K5" s="114"/>
      <c r="L5" s="511"/>
      <c r="M5" s="115"/>
    </row>
    <row r="6" spans="2:15" ht="15.75" thickBot="1">
      <c r="B6" s="1042" t="s">
        <v>2094</v>
      </c>
      <c r="C6" s="1043"/>
      <c r="D6" s="1043"/>
      <c r="E6" s="1043"/>
      <c r="F6" s="1043"/>
      <c r="G6" s="1043"/>
      <c r="H6" s="1043"/>
      <c r="I6" s="1043"/>
      <c r="J6" s="1043"/>
      <c r="K6" s="1043"/>
      <c r="L6" s="1044"/>
      <c r="M6" s="115"/>
    </row>
    <row r="7" spans="2:15" ht="15.75" thickBot="1">
      <c r="B7" s="176" t="s">
        <v>1937</v>
      </c>
      <c r="C7" s="177"/>
      <c r="D7" s="1038">
        <v>3713608</v>
      </c>
      <c r="E7" s="1038"/>
      <c r="F7" s="1038"/>
      <c r="G7" s="1039"/>
      <c r="H7" s="178" t="s">
        <v>1938</v>
      </c>
      <c r="I7" s="179" t="s">
        <v>1944</v>
      </c>
      <c r="J7" s="180"/>
      <c r="K7" s="180"/>
      <c r="L7" s="476"/>
    </row>
    <row r="8" spans="2:15">
      <c r="B8" s="477" t="s">
        <v>1901</v>
      </c>
      <c r="C8" s="170"/>
      <c r="D8" s="170"/>
      <c r="E8" s="170"/>
      <c r="F8" s="170"/>
      <c r="G8" s="171"/>
      <c r="H8" s="119" t="s">
        <v>1891</v>
      </c>
      <c r="I8" s="120" t="s">
        <v>1890</v>
      </c>
      <c r="J8" s="120"/>
      <c r="K8" s="1040" t="s">
        <v>1892</v>
      </c>
      <c r="L8" s="1041"/>
    </row>
    <row r="9" spans="2:15">
      <c r="B9" s="478" t="s">
        <v>1904</v>
      </c>
      <c r="C9" s="121"/>
      <c r="D9" s="122" t="s">
        <v>1905</v>
      </c>
      <c r="E9" s="123" t="s">
        <v>1940</v>
      </c>
      <c r="F9" s="121"/>
      <c r="G9" s="122" t="s">
        <v>1905</v>
      </c>
      <c r="H9" s="124" t="s">
        <v>1941</v>
      </c>
      <c r="I9" s="124"/>
      <c r="J9" s="124"/>
      <c r="K9" s="891"/>
      <c r="L9" s="892"/>
    </row>
    <row r="10" spans="2:15">
      <c r="B10" s="467">
        <v>0</v>
      </c>
      <c r="C10" s="132" t="s">
        <v>1945</v>
      </c>
      <c r="D10" s="133">
        <v>0</v>
      </c>
      <c r="E10" s="134">
        <v>148</v>
      </c>
      <c r="F10" s="132" t="s">
        <v>1945</v>
      </c>
      <c r="G10" s="133">
        <v>10</v>
      </c>
      <c r="H10" s="135">
        <f>(E10-B10)*20+(G10-D10)</f>
        <v>2970</v>
      </c>
      <c r="I10" s="135" t="s">
        <v>57</v>
      </c>
      <c r="J10" s="135" t="s">
        <v>1785</v>
      </c>
      <c r="K10" s="529"/>
      <c r="L10" s="530"/>
    </row>
    <row r="11" spans="2:15">
      <c r="B11" s="467"/>
      <c r="C11" s="132"/>
      <c r="D11" s="133"/>
      <c r="E11" s="134"/>
      <c r="F11" s="132"/>
      <c r="G11" s="133"/>
      <c r="H11" s="135"/>
      <c r="I11" s="135"/>
      <c r="J11" s="135"/>
      <c r="K11" s="529"/>
      <c r="L11" s="530"/>
    </row>
    <row r="12" spans="2:15">
      <c r="B12" s="467"/>
      <c r="C12" s="132"/>
      <c r="D12" s="133"/>
      <c r="E12" s="134"/>
      <c r="F12" s="132"/>
      <c r="G12" s="133"/>
      <c r="H12" s="135"/>
      <c r="I12" s="135"/>
      <c r="J12" s="135"/>
      <c r="K12" s="529"/>
      <c r="L12" s="530"/>
    </row>
    <row r="13" spans="2:15" ht="15.75" thickBot="1">
      <c r="B13" s="557"/>
      <c r="C13" s="558" t="str">
        <f>IF(D13&gt;0,"+","")</f>
        <v/>
      </c>
      <c r="D13" s="559"/>
      <c r="E13" s="874" t="s">
        <v>1942</v>
      </c>
      <c r="F13" s="875"/>
      <c r="G13" s="876"/>
      <c r="H13" s="560">
        <f>SUM(H10)</f>
        <v>2970</v>
      </c>
      <c r="I13" s="561"/>
      <c r="J13" s="562"/>
      <c r="K13" s="877"/>
      <c r="L13" s="878"/>
    </row>
    <row r="14" spans="2:15" ht="33.75" customHeight="1"/>
    <row r="16" spans="2:15">
      <c r="H16" s="904" t="s">
        <v>2099</v>
      </c>
      <c r="I16" s="904"/>
    </row>
    <row r="17" spans="8:9">
      <c r="H17" s="904" t="s">
        <v>2100</v>
      </c>
      <c r="I17" s="904"/>
    </row>
  </sheetData>
  <mergeCells count="9">
    <mergeCell ref="H16:I16"/>
    <mergeCell ref="H17:I17"/>
    <mergeCell ref="B2:L2"/>
    <mergeCell ref="D3:L3"/>
    <mergeCell ref="E13:G13"/>
    <mergeCell ref="K13:L13"/>
    <mergeCell ref="D7:G7"/>
    <mergeCell ref="K8:L9"/>
    <mergeCell ref="B6:L6"/>
  </mergeCells>
  <pageMargins left="0.511811024" right="0.511811024" top="0.78740157499999996" bottom="0.78740157499999996" header="0.31496062000000002" footer="0.31496062000000002"/>
  <pageSetup paperSize="9" scale="7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B1:M17"/>
  <sheetViews>
    <sheetView zoomScaleNormal="100" workbookViewId="0">
      <selection activeCell="M14" sqref="M14"/>
    </sheetView>
  </sheetViews>
  <sheetFormatPr defaultColWidth="8.85546875" defaultRowHeight="15"/>
  <cols>
    <col min="2" max="2" width="10.7109375" style="136" customWidth="1"/>
    <col min="3" max="3" width="1.7109375" style="136" customWidth="1"/>
    <col min="4" max="4" width="7.28515625" style="136" customWidth="1"/>
    <col min="5" max="5" width="10.7109375" style="136" customWidth="1"/>
    <col min="6" max="6" width="1.7109375" style="136" customWidth="1"/>
    <col min="7" max="7" width="8.42578125" style="136" customWidth="1"/>
    <col min="8" max="8" width="20.7109375" style="136" customWidth="1"/>
    <col min="9" max="9" width="16.85546875" style="136" customWidth="1"/>
    <col min="10" max="10" width="10.28515625" style="136" customWidth="1"/>
    <col min="11" max="12" width="14.42578125" style="136" customWidth="1"/>
    <col min="13" max="13" width="32.42578125" style="112" customWidth="1"/>
  </cols>
  <sheetData>
    <row r="1" spans="2:13" ht="15.75" thickBot="1"/>
    <row r="2" spans="2:13" ht="68.25" customHeight="1" thickBot="1">
      <c r="B2" s="1045" t="s">
        <v>2088</v>
      </c>
      <c r="C2" s="1046"/>
      <c r="D2" s="1046"/>
      <c r="E2" s="1046"/>
      <c r="F2" s="1046"/>
      <c r="G2" s="1046"/>
      <c r="H2" s="1046"/>
      <c r="I2" s="1046"/>
      <c r="J2" s="1046"/>
      <c r="K2" s="1046"/>
      <c r="L2" s="1047"/>
    </row>
    <row r="3" spans="2:13">
      <c r="B3" s="508" t="s">
        <v>1650</v>
      </c>
      <c r="C3" s="172"/>
      <c r="D3" s="1022" t="s">
        <v>2084</v>
      </c>
      <c r="E3" s="1023"/>
      <c r="F3" s="1023"/>
      <c r="G3" s="1023"/>
      <c r="H3" s="1023"/>
      <c r="I3" s="1023"/>
      <c r="J3" s="1023"/>
      <c r="K3" s="1023"/>
      <c r="L3" s="1024"/>
      <c r="M3" s="115"/>
    </row>
    <row r="4" spans="2:13">
      <c r="B4" s="508" t="s">
        <v>1651</v>
      </c>
      <c r="C4" s="172"/>
      <c r="D4" s="172" t="s">
        <v>2080</v>
      </c>
      <c r="E4" s="173"/>
      <c r="F4" s="173"/>
      <c r="G4" s="173"/>
      <c r="H4" s="181"/>
      <c r="I4" s="181"/>
      <c r="J4" s="181"/>
      <c r="K4" s="181"/>
      <c r="L4" s="510"/>
      <c r="M4" s="115"/>
    </row>
    <row r="5" spans="2:13" ht="15.75" thickBot="1">
      <c r="B5" s="509" t="s">
        <v>2065</v>
      </c>
      <c r="C5" s="113"/>
      <c r="D5" s="113" t="s">
        <v>1898</v>
      </c>
      <c r="E5" s="113"/>
      <c r="F5" s="113"/>
      <c r="G5" s="113"/>
      <c r="H5" s="114"/>
      <c r="I5" s="114"/>
      <c r="J5" s="114"/>
      <c r="K5" s="114"/>
      <c r="L5" s="511"/>
      <c r="M5" s="115"/>
    </row>
    <row r="6" spans="2:13" ht="15.75" thickBot="1">
      <c r="B6" s="1042" t="s">
        <v>2095</v>
      </c>
      <c r="C6" s="1043"/>
      <c r="D6" s="1043"/>
      <c r="E6" s="1043"/>
      <c r="F6" s="1043"/>
      <c r="G6" s="1043"/>
      <c r="H6" s="1043"/>
      <c r="I6" s="1043"/>
      <c r="J6" s="1043"/>
      <c r="K6" s="1043"/>
      <c r="L6" s="1044"/>
    </row>
    <row r="7" spans="2:13">
      <c r="B7" s="512" t="s">
        <v>1937</v>
      </c>
      <c r="C7" s="116"/>
      <c r="D7" s="1053">
        <v>4915731</v>
      </c>
      <c r="E7" s="1053"/>
      <c r="F7" s="1053"/>
      <c r="G7" s="1054"/>
      <c r="H7" s="479" t="s">
        <v>1938</v>
      </c>
      <c r="I7" s="480" t="s">
        <v>1939</v>
      </c>
      <c r="J7" s="180"/>
      <c r="K7" s="180"/>
      <c r="L7" s="476"/>
    </row>
    <row r="8" spans="2:13">
      <c r="B8" s="513" t="s">
        <v>1901</v>
      </c>
      <c r="C8" s="117"/>
      <c r="D8" s="117"/>
      <c r="E8" s="117"/>
      <c r="F8" s="117"/>
      <c r="G8" s="118"/>
      <c r="H8" s="119" t="s">
        <v>1891</v>
      </c>
      <c r="I8" s="120" t="s">
        <v>1890</v>
      </c>
      <c r="J8" s="120"/>
      <c r="K8" s="1040" t="s">
        <v>1892</v>
      </c>
      <c r="L8" s="1041"/>
    </row>
    <row r="9" spans="2:13">
      <c r="B9" s="478" t="s">
        <v>1904</v>
      </c>
      <c r="C9" s="121"/>
      <c r="D9" s="122" t="s">
        <v>1905</v>
      </c>
      <c r="E9" s="123" t="s">
        <v>1940</v>
      </c>
      <c r="F9" s="121"/>
      <c r="G9" s="122" t="s">
        <v>1905</v>
      </c>
      <c r="H9" s="124" t="s">
        <v>1941</v>
      </c>
      <c r="I9" s="124"/>
      <c r="J9" s="124"/>
      <c r="K9" s="891"/>
      <c r="L9" s="892"/>
    </row>
    <row r="10" spans="2:13">
      <c r="B10" s="514">
        <v>148</v>
      </c>
      <c r="C10" s="125"/>
      <c r="D10" s="126">
        <v>10</v>
      </c>
      <c r="E10" s="127">
        <v>297</v>
      </c>
      <c r="F10" s="125"/>
      <c r="G10" s="126">
        <v>0</v>
      </c>
      <c r="H10" s="128">
        <f>(E10-B10)*20+G10-D10</f>
        <v>2970</v>
      </c>
      <c r="I10" s="129" t="s">
        <v>1785</v>
      </c>
      <c r="J10" s="130"/>
      <c r="K10" s="1055"/>
      <c r="L10" s="1056"/>
    </row>
    <row r="11" spans="2:13" ht="15.75" thickBot="1">
      <c r="B11" s="515"/>
      <c r="C11" s="125"/>
      <c r="D11" s="126"/>
      <c r="E11" s="131"/>
      <c r="F11" s="125"/>
      <c r="G11" s="126"/>
      <c r="H11" s="128"/>
      <c r="I11" s="129"/>
      <c r="J11" s="130"/>
      <c r="K11" s="1055"/>
      <c r="L11" s="1056"/>
    </row>
    <row r="12" spans="2:13" ht="15.75" thickBot="1">
      <c r="B12" s="516"/>
      <c r="C12" s="517" t="str">
        <f>IF(D12&gt;0,"+","")</f>
        <v/>
      </c>
      <c r="D12" s="518"/>
      <c r="E12" s="1048" t="s">
        <v>1942</v>
      </c>
      <c r="F12" s="1049"/>
      <c r="G12" s="1050"/>
      <c r="H12" s="519">
        <f>SUM(H10:H11)</f>
        <v>2970</v>
      </c>
      <c r="I12" s="520"/>
      <c r="J12" s="521"/>
      <c r="K12" s="1051"/>
      <c r="L12" s="1052"/>
    </row>
    <row r="16" spans="2:13">
      <c r="H16" s="904" t="s">
        <v>2099</v>
      </c>
      <c r="I16" s="904"/>
    </row>
    <row r="17" spans="8:9">
      <c r="H17" s="904" t="s">
        <v>2100</v>
      </c>
      <c r="I17" s="904"/>
    </row>
  </sheetData>
  <mergeCells count="11">
    <mergeCell ref="H16:I16"/>
    <mergeCell ref="H17:I17"/>
    <mergeCell ref="B2:L2"/>
    <mergeCell ref="D3:L3"/>
    <mergeCell ref="E12:G12"/>
    <mergeCell ref="K12:L12"/>
    <mergeCell ref="D7:G7"/>
    <mergeCell ref="K8:L9"/>
    <mergeCell ref="B6:L6"/>
    <mergeCell ref="K10:L10"/>
    <mergeCell ref="K11:L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3"/>
  <dimension ref="B1:G37"/>
  <sheetViews>
    <sheetView zoomScaleNormal="100" workbookViewId="0">
      <selection activeCell="J17" sqref="J17"/>
    </sheetView>
  </sheetViews>
  <sheetFormatPr defaultRowHeight="15"/>
  <cols>
    <col min="2" max="2" width="28.28515625" customWidth="1"/>
    <col min="3" max="3" width="12.7109375" customWidth="1"/>
    <col min="4" max="4" width="15.5703125" customWidth="1"/>
    <col min="5" max="5" width="18.7109375" customWidth="1"/>
    <col min="6" max="6" width="15.28515625" customWidth="1"/>
    <col min="7" max="7" width="16.28515625" customWidth="1"/>
  </cols>
  <sheetData>
    <row r="1" spans="2:7" ht="15.75" thickBot="1"/>
    <row r="2" spans="2:7">
      <c r="B2" s="1059" t="s">
        <v>2092</v>
      </c>
      <c r="C2" s="1060"/>
      <c r="D2" s="1060"/>
      <c r="E2" s="1060"/>
      <c r="F2" s="1060"/>
      <c r="G2" s="1061"/>
    </row>
    <row r="3" spans="2:7" ht="15.75" thickBot="1">
      <c r="B3" s="1062"/>
      <c r="C3" s="1063"/>
      <c r="D3" s="1063"/>
      <c r="E3" s="1063"/>
      <c r="F3" s="1063"/>
      <c r="G3" s="1064"/>
    </row>
    <row r="4" spans="2:7">
      <c r="B4" s="448"/>
      <c r="C4" s="449"/>
      <c r="D4" s="449" t="s">
        <v>1722</v>
      </c>
      <c r="E4" s="449" t="s">
        <v>1717</v>
      </c>
      <c r="F4" s="449" t="s">
        <v>1718</v>
      </c>
      <c r="G4" s="524" t="s">
        <v>1719</v>
      </c>
    </row>
    <row r="5" spans="2:7">
      <c r="B5" s="481" t="s">
        <v>1716</v>
      </c>
      <c r="C5" s="73" t="s">
        <v>1715</v>
      </c>
      <c r="D5" s="73">
        <v>543</v>
      </c>
      <c r="E5" s="482">
        <v>3000</v>
      </c>
      <c r="F5" s="482">
        <v>8</v>
      </c>
      <c r="G5" s="483">
        <f t="shared" ref="G5:G11" si="0">E5/0.6</f>
        <v>5000</v>
      </c>
    </row>
    <row r="6" spans="2:7">
      <c r="B6" s="481" t="s">
        <v>1720</v>
      </c>
      <c r="C6" s="73" t="s">
        <v>1721</v>
      </c>
      <c r="D6" s="73">
        <v>543</v>
      </c>
      <c r="E6" s="482">
        <v>16500</v>
      </c>
      <c r="F6" s="482">
        <v>8</v>
      </c>
      <c r="G6" s="483">
        <f t="shared" si="0"/>
        <v>27500</v>
      </c>
    </row>
    <row r="7" spans="2:7">
      <c r="B7" s="481" t="s">
        <v>1723</v>
      </c>
      <c r="C7" s="73" t="s">
        <v>1721</v>
      </c>
      <c r="D7" s="73">
        <v>460</v>
      </c>
      <c r="E7" s="482">
        <v>9000</v>
      </c>
      <c r="F7" s="482">
        <v>0.125</v>
      </c>
      <c r="G7" s="483">
        <f t="shared" si="0"/>
        <v>15000</v>
      </c>
    </row>
    <row r="8" spans="2:7">
      <c r="B8" s="481" t="s">
        <v>1724</v>
      </c>
      <c r="C8" s="73" t="s">
        <v>1721</v>
      </c>
      <c r="D8" s="73">
        <v>366</v>
      </c>
      <c r="E8" s="482">
        <v>12000</v>
      </c>
      <c r="F8" s="482">
        <v>0.1</v>
      </c>
      <c r="G8" s="483">
        <f t="shared" si="0"/>
        <v>20000</v>
      </c>
    </row>
    <row r="9" spans="2:7">
      <c r="B9" s="481" t="s">
        <v>1725</v>
      </c>
      <c r="C9" s="73" t="s">
        <v>1721</v>
      </c>
      <c r="D9" s="73">
        <v>350</v>
      </c>
      <c r="E9" s="482">
        <v>12000</v>
      </c>
      <c r="F9" s="482">
        <v>1.2</v>
      </c>
      <c r="G9" s="483">
        <f t="shared" si="0"/>
        <v>20000</v>
      </c>
    </row>
    <row r="10" spans="2:7">
      <c r="B10" s="481" t="s">
        <v>1726</v>
      </c>
      <c r="C10" s="73" t="s">
        <v>1715</v>
      </c>
      <c r="D10" s="73">
        <v>320</v>
      </c>
      <c r="E10" s="482">
        <v>10000</v>
      </c>
      <c r="F10" s="482">
        <v>0.8</v>
      </c>
      <c r="G10" s="483">
        <f t="shared" si="0"/>
        <v>16666.666666666668</v>
      </c>
    </row>
    <row r="11" spans="2:7">
      <c r="B11" s="481" t="s">
        <v>1727</v>
      </c>
      <c r="C11" s="73" t="s">
        <v>1715</v>
      </c>
      <c r="D11" s="73">
        <v>308</v>
      </c>
      <c r="E11" s="482">
        <v>5000</v>
      </c>
      <c r="F11" s="482">
        <v>0.125</v>
      </c>
      <c r="G11" s="483">
        <f t="shared" si="0"/>
        <v>8333.3333333333339</v>
      </c>
    </row>
    <row r="12" spans="2:7">
      <c r="B12" s="481" t="s">
        <v>1728</v>
      </c>
      <c r="C12" s="73" t="s">
        <v>1721</v>
      </c>
      <c r="D12" s="73">
        <v>308</v>
      </c>
      <c r="E12" s="482">
        <v>58500</v>
      </c>
      <c r="F12" s="482">
        <v>1.5</v>
      </c>
      <c r="G12" s="483">
        <f>E12/1.3</f>
        <v>45000</v>
      </c>
    </row>
    <row r="13" spans="2:7" ht="15.75" thickBot="1">
      <c r="B13" s="481" t="s">
        <v>1729</v>
      </c>
      <c r="C13" s="73" t="s">
        <v>1721</v>
      </c>
      <c r="D13" s="73">
        <v>260</v>
      </c>
      <c r="E13" s="482">
        <v>3000</v>
      </c>
      <c r="F13" s="482">
        <v>1.5</v>
      </c>
      <c r="G13" s="483">
        <f>E13/0.6</f>
        <v>5000</v>
      </c>
    </row>
    <row r="14" spans="2:7" ht="15.75" thickBot="1">
      <c r="B14" s="1057" t="s">
        <v>1693</v>
      </c>
      <c r="C14" s="1058"/>
      <c r="D14" s="1058"/>
      <c r="E14" s="522">
        <f>SUM(E5:E13)</f>
        <v>129000</v>
      </c>
      <c r="F14" s="522"/>
      <c r="G14" s="523">
        <f>SUM(G5:G13)</f>
        <v>162500</v>
      </c>
    </row>
    <row r="15" spans="2:7">
      <c r="B15" s="481"/>
      <c r="C15" s="73"/>
      <c r="D15" s="72">
        <f>41109.75/0.6</f>
        <v>68516.25</v>
      </c>
      <c r="E15" s="482"/>
      <c r="F15" s="482"/>
      <c r="G15" s="483">
        <f>D15/0.6</f>
        <v>114193.75</v>
      </c>
    </row>
    <row r="16" spans="2:7" ht="15.75" thickBot="1">
      <c r="B16" s="484"/>
      <c r="E16" s="485"/>
      <c r="F16" s="485"/>
      <c r="G16" s="486"/>
    </row>
    <row r="17" spans="2:7">
      <c r="B17" s="1059" t="s">
        <v>1730</v>
      </c>
      <c r="C17" s="1060"/>
      <c r="D17" s="1060"/>
      <c r="E17" s="1060"/>
      <c r="F17" s="1060"/>
      <c r="G17" s="1061"/>
    </row>
    <row r="18" spans="2:7" ht="15.75" thickBot="1">
      <c r="B18" s="1062"/>
      <c r="C18" s="1063"/>
      <c r="D18" s="1063"/>
      <c r="E18" s="1063"/>
      <c r="F18" s="1063"/>
      <c r="G18" s="1064"/>
    </row>
    <row r="19" spans="2:7">
      <c r="B19" s="525"/>
      <c r="C19" s="526"/>
      <c r="D19" s="526" t="s">
        <v>1722</v>
      </c>
      <c r="E19" s="526" t="s">
        <v>1717</v>
      </c>
      <c r="F19" s="526" t="s">
        <v>1718</v>
      </c>
      <c r="G19" s="359" t="s">
        <v>1719</v>
      </c>
    </row>
    <row r="20" spans="2:7">
      <c r="B20" s="481" t="s">
        <v>1731</v>
      </c>
      <c r="C20" s="73" t="s">
        <v>1721</v>
      </c>
      <c r="D20" s="73">
        <v>950</v>
      </c>
      <c r="E20" s="482">
        <v>60000</v>
      </c>
      <c r="F20" s="482">
        <v>0.04</v>
      </c>
      <c r="G20" s="483">
        <f>E20/2</f>
        <v>30000</v>
      </c>
    </row>
    <row r="21" spans="2:7">
      <c r="B21" s="481" t="s">
        <v>1732</v>
      </c>
      <c r="C21" s="73" t="s">
        <v>1721</v>
      </c>
      <c r="D21" s="73">
        <v>800</v>
      </c>
      <c r="E21" s="482">
        <v>15000</v>
      </c>
      <c r="F21" s="482">
        <v>0.05</v>
      </c>
      <c r="G21" s="483">
        <f>E21/0.75</f>
        <v>20000</v>
      </c>
    </row>
    <row r="22" spans="2:7">
      <c r="B22" s="481" t="s">
        <v>1733</v>
      </c>
      <c r="C22" s="73" t="s">
        <v>1721</v>
      </c>
      <c r="D22" s="73">
        <v>530</v>
      </c>
      <c r="E22" s="482">
        <v>40000</v>
      </c>
      <c r="F22" s="482">
        <v>0.05</v>
      </c>
      <c r="G22" s="483">
        <f>E22/2</f>
        <v>20000</v>
      </c>
    </row>
    <row r="23" spans="2:7">
      <c r="B23" s="481" t="s">
        <v>1734</v>
      </c>
      <c r="C23" s="73" t="s">
        <v>1721</v>
      </c>
      <c r="D23" s="73">
        <v>390</v>
      </c>
      <c r="E23" s="482">
        <v>45000</v>
      </c>
      <c r="F23" s="482">
        <v>0.05</v>
      </c>
      <c r="G23" s="483">
        <f>E23/2</f>
        <v>22500</v>
      </c>
    </row>
    <row r="24" spans="2:7">
      <c r="B24" s="481" t="s">
        <v>1735</v>
      </c>
      <c r="C24" s="73" t="s">
        <v>1715</v>
      </c>
      <c r="D24" s="73">
        <v>245</v>
      </c>
      <c r="E24" s="482">
        <v>45000</v>
      </c>
      <c r="F24" s="482">
        <v>0.05</v>
      </c>
      <c r="G24" s="483">
        <f>E24/2</f>
        <v>22500</v>
      </c>
    </row>
    <row r="25" spans="2:7">
      <c r="B25" s="481" t="s">
        <v>1736</v>
      </c>
      <c r="C25" s="73" t="s">
        <v>1721</v>
      </c>
      <c r="D25" s="73">
        <v>245</v>
      </c>
      <c r="E25" s="482">
        <v>45000</v>
      </c>
      <c r="F25" s="482">
        <v>0.05</v>
      </c>
      <c r="G25" s="483">
        <f>E25/2</f>
        <v>22500</v>
      </c>
    </row>
    <row r="26" spans="2:7">
      <c r="B26" s="481" t="s">
        <v>1737</v>
      </c>
      <c r="C26" s="73" t="s">
        <v>1721</v>
      </c>
      <c r="D26" s="73">
        <v>140</v>
      </c>
      <c r="E26" s="482">
        <v>58250</v>
      </c>
      <c r="F26" s="482">
        <v>0.04</v>
      </c>
      <c r="G26" s="483">
        <f>E26/2.33</f>
        <v>25000</v>
      </c>
    </row>
    <row r="27" spans="2:7">
      <c r="B27" s="481" t="s">
        <v>1739</v>
      </c>
      <c r="C27" s="73" t="s">
        <v>1721</v>
      </c>
      <c r="D27" s="73" t="s">
        <v>1775</v>
      </c>
      <c r="E27" s="482">
        <f>(1760*20)*4</f>
        <v>140800</v>
      </c>
      <c r="F27" s="482"/>
      <c r="G27" s="483">
        <f>E27/1</f>
        <v>140800</v>
      </c>
    </row>
    <row r="28" spans="2:7" ht="15.75" thickBot="1">
      <c r="B28" s="481" t="s">
        <v>1740</v>
      </c>
      <c r="C28" s="73" t="s">
        <v>1715</v>
      </c>
      <c r="D28" s="73" t="s">
        <v>1775</v>
      </c>
      <c r="E28" s="482">
        <f>(1760*20)*4</f>
        <v>140800</v>
      </c>
      <c r="F28" s="482"/>
      <c r="G28" s="483">
        <f>E28/1</f>
        <v>140800</v>
      </c>
    </row>
    <row r="29" spans="2:7" ht="15.75" thickBot="1">
      <c r="B29" s="1057" t="s">
        <v>1693</v>
      </c>
      <c r="C29" s="1058"/>
      <c r="D29" s="1058"/>
      <c r="E29" s="522">
        <f>SUM(E20:E28)</f>
        <v>589850</v>
      </c>
      <c r="F29" s="522"/>
      <c r="G29" s="523">
        <f>SUM(G20:G28)</f>
        <v>444100</v>
      </c>
    </row>
    <row r="30" spans="2:7">
      <c r="B30" s="484"/>
      <c r="C30">
        <v>243000</v>
      </c>
      <c r="D30">
        <f>E29/2</f>
        <v>294925</v>
      </c>
      <c r="E30" s="487"/>
      <c r="F30" s="487"/>
      <c r="G30" s="488">
        <f>C30/2</f>
        <v>121500</v>
      </c>
    </row>
    <row r="31" spans="2:7" ht="15.75" thickBot="1">
      <c r="B31" s="484"/>
      <c r="G31" s="464"/>
    </row>
    <row r="32" spans="2:7">
      <c r="B32" s="1059" t="s">
        <v>1741</v>
      </c>
      <c r="C32" s="1060"/>
      <c r="D32" s="1060"/>
      <c r="E32" s="1060"/>
      <c r="F32" s="1060"/>
      <c r="G32" s="1061"/>
    </row>
    <row r="33" spans="2:7" ht="15.75" thickBot="1">
      <c r="B33" s="1062"/>
      <c r="C33" s="1063"/>
      <c r="D33" s="1063"/>
      <c r="E33" s="1063"/>
      <c r="F33" s="1063"/>
      <c r="G33" s="1064"/>
    </row>
    <row r="34" spans="2:7">
      <c r="B34" s="448"/>
      <c r="C34" s="449"/>
      <c r="D34" s="449" t="s">
        <v>1722</v>
      </c>
      <c r="E34" s="449" t="s">
        <v>1717</v>
      </c>
      <c r="F34" s="449" t="s">
        <v>1718</v>
      </c>
      <c r="G34" s="524" t="s">
        <v>1719</v>
      </c>
    </row>
    <row r="35" spans="2:7">
      <c r="B35" s="481" t="s">
        <v>1742</v>
      </c>
      <c r="C35" s="73" t="s">
        <v>1721</v>
      </c>
      <c r="D35" s="73" t="s">
        <v>1738</v>
      </c>
      <c r="E35" s="482"/>
      <c r="F35" s="482"/>
      <c r="G35" s="483">
        <f>9900*4</f>
        <v>39600</v>
      </c>
    </row>
    <row r="36" spans="2:7" ht="15.75" thickBot="1">
      <c r="B36" s="481" t="s">
        <v>1742</v>
      </c>
      <c r="C36" s="73" t="s">
        <v>1715</v>
      </c>
      <c r="D36" s="73" t="s">
        <v>1738</v>
      </c>
      <c r="E36" s="482">
        <v>0</v>
      </c>
      <c r="F36" s="482">
        <v>0</v>
      </c>
      <c r="G36" s="483">
        <f>9900*4</f>
        <v>39600</v>
      </c>
    </row>
    <row r="37" spans="2:7" ht="15.75" thickBot="1">
      <c r="B37" s="1057" t="s">
        <v>1693</v>
      </c>
      <c r="C37" s="1058"/>
      <c r="D37" s="1058"/>
      <c r="E37" s="522">
        <f>SUM(E35:E36)</f>
        <v>0</v>
      </c>
      <c r="F37" s="522"/>
      <c r="G37" s="523">
        <f>SUM(G35:G36)</f>
        <v>79200</v>
      </c>
    </row>
  </sheetData>
  <mergeCells count="6">
    <mergeCell ref="B37:D37"/>
    <mergeCell ref="B2:G3"/>
    <mergeCell ref="B14:D14"/>
    <mergeCell ref="B17:G18"/>
    <mergeCell ref="B29:D29"/>
    <mergeCell ref="B32:G3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5" orientation="portrait" r:id="rId1"/>
  <ignoredErrors>
    <ignoredError sqref="G12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44"/>
  <sheetViews>
    <sheetView topLeftCell="A13" workbookViewId="0">
      <selection activeCell="E28" sqref="E28"/>
    </sheetView>
  </sheetViews>
  <sheetFormatPr defaultRowHeight="15"/>
  <cols>
    <col min="3" max="3" width="21.28515625" customWidth="1"/>
    <col min="4" max="4" width="48.42578125" customWidth="1"/>
    <col min="5" max="5" width="24.28515625" customWidth="1"/>
  </cols>
  <sheetData>
    <row r="2" spans="3:5" ht="15.75" thickBot="1"/>
    <row r="3" spans="3:5">
      <c r="C3" s="1065" t="s">
        <v>2106</v>
      </c>
      <c r="D3" s="1066"/>
      <c r="E3" s="1067"/>
    </row>
    <row r="4" spans="3:5">
      <c r="C4" s="1068"/>
      <c r="D4" s="1069"/>
      <c r="E4" s="1070"/>
    </row>
    <row r="5" spans="3:5">
      <c r="C5" s="1068"/>
      <c r="D5" s="1069"/>
      <c r="E5" s="1070"/>
    </row>
    <row r="6" spans="3:5">
      <c r="C6" s="1068"/>
      <c r="D6" s="1069"/>
      <c r="E6" s="1070"/>
    </row>
    <row r="7" spans="3:5" ht="15.75" thickBot="1">
      <c r="C7" s="1071"/>
      <c r="D7" s="1072"/>
      <c r="E7" s="1073"/>
    </row>
    <row r="8" spans="3:5" ht="19.5" thickBot="1">
      <c r="C8" s="1074" t="s">
        <v>2107</v>
      </c>
      <c r="D8" s="1075"/>
      <c r="E8" s="1076"/>
    </row>
    <row r="9" spans="3:5" ht="15.75" thickBot="1">
      <c r="C9" s="573" t="s">
        <v>2108</v>
      </c>
      <c r="D9" s="574" t="s">
        <v>1677</v>
      </c>
      <c r="E9" s="575" t="s">
        <v>1669</v>
      </c>
    </row>
    <row r="10" spans="3:5">
      <c r="C10" s="576" t="s">
        <v>1702</v>
      </c>
      <c r="D10" s="577" t="s">
        <v>2109</v>
      </c>
      <c r="E10" s="578">
        <v>3.14</v>
      </c>
    </row>
    <row r="11" spans="3:5">
      <c r="C11" s="579" t="s">
        <v>1703</v>
      </c>
      <c r="D11" s="580" t="s">
        <v>2110</v>
      </c>
      <c r="E11" s="581">
        <v>0.8</v>
      </c>
    </row>
    <row r="12" spans="3:5">
      <c r="C12" s="579" t="s">
        <v>1704</v>
      </c>
      <c r="D12" s="580" t="s">
        <v>2111</v>
      </c>
      <c r="E12" s="581">
        <v>0.56000000000000005</v>
      </c>
    </row>
    <row r="13" spans="3:5">
      <c r="C13" s="579" t="s">
        <v>1705</v>
      </c>
      <c r="D13" s="580" t="s">
        <v>2112</v>
      </c>
      <c r="E13" s="581">
        <v>1.1399999999999999</v>
      </c>
    </row>
    <row r="14" spans="3:5">
      <c r="C14" s="579" t="s">
        <v>2113</v>
      </c>
      <c r="D14" s="580" t="s">
        <v>2114</v>
      </c>
      <c r="E14" s="581">
        <v>8.32</v>
      </c>
    </row>
    <row r="15" spans="3:5">
      <c r="C15" s="579" t="s">
        <v>2115</v>
      </c>
      <c r="D15" s="582" t="s">
        <v>2116</v>
      </c>
      <c r="E15" s="581">
        <f>E16+E17+E18+E19</f>
        <v>10.15</v>
      </c>
    </row>
    <row r="16" spans="3:5">
      <c r="C16" s="583" t="s">
        <v>2117</v>
      </c>
      <c r="D16" s="584" t="s">
        <v>1689</v>
      </c>
      <c r="E16" s="585">
        <v>3</v>
      </c>
    </row>
    <row r="17" spans="3:5">
      <c r="C17" s="583" t="s">
        <v>2118</v>
      </c>
      <c r="D17" s="584" t="s">
        <v>1690</v>
      </c>
      <c r="E17" s="585">
        <v>0.65</v>
      </c>
    </row>
    <row r="18" spans="3:5">
      <c r="C18" s="583" t="s">
        <v>2119</v>
      </c>
      <c r="D18" s="584" t="s">
        <v>2120</v>
      </c>
      <c r="E18" s="585">
        <v>2</v>
      </c>
    </row>
    <row r="19" spans="3:5">
      <c r="C19" s="583" t="s">
        <v>2121</v>
      </c>
      <c r="D19" s="584" t="s">
        <v>2122</v>
      </c>
      <c r="E19" s="585">
        <v>4.5</v>
      </c>
    </row>
    <row r="20" spans="3:5" ht="15.75" thickBot="1">
      <c r="C20" s="586"/>
      <c r="D20" s="587" t="s">
        <v>1693</v>
      </c>
      <c r="E20" s="588">
        <f>(((1+E10/100+E11/100+E12/100)*(1+E13/100)*(1+E14/100))/(1-E15/100))-1</f>
        <v>0.27417714145798566</v>
      </c>
    </row>
    <row r="21" spans="3:5">
      <c r="C21" s="589"/>
      <c r="D21" s="590"/>
      <c r="E21" s="590"/>
    </row>
    <row r="22" spans="3:5">
      <c r="C22" s="589"/>
      <c r="D22" s="590"/>
      <c r="E22" s="590"/>
    </row>
    <row r="23" spans="3:5">
      <c r="C23" s="589"/>
      <c r="D23" s="590"/>
      <c r="E23" s="590"/>
    </row>
    <row r="24" spans="3:5">
      <c r="C24" s="589"/>
      <c r="D24" s="590"/>
      <c r="E24" s="590"/>
    </row>
    <row r="25" spans="3:5">
      <c r="C25" s="589"/>
      <c r="D25" s="590"/>
      <c r="E25" s="590"/>
    </row>
    <row r="26" spans="3:5">
      <c r="C26" s="589"/>
      <c r="D26" s="590"/>
      <c r="E26" s="590"/>
    </row>
    <row r="27" spans="3:5">
      <c r="C27" s="589"/>
      <c r="D27" s="590"/>
      <c r="E27" s="590"/>
    </row>
    <row r="28" spans="3:5">
      <c r="C28" s="589"/>
      <c r="D28" s="590"/>
      <c r="E28" s="590"/>
    </row>
    <row r="29" spans="3:5" ht="15.75">
      <c r="C29" s="572"/>
      <c r="D29" s="591"/>
      <c r="E29" s="572"/>
    </row>
    <row r="30" spans="3:5" ht="15.75">
      <c r="C30" s="572"/>
      <c r="D30" s="592"/>
      <c r="E30" s="572"/>
    </row>
    <row r="31" spans="3:5" ht="15.75">
      <c r="C31" s="572"/>
      <c r="D31" s="592"/>
      <c r="E31" s="572"/>
    </row>
    <row r="32" spans="3:5" ht="15.75">
      <c r="C32" s="572"/>
      <c r="D32" s="592"/>
      <c r="E32" s="572"/>
    </row>
    <row r="33" spans="3:5" ht="15.75">
      <c r="C33" s="572"/>
      <c r="D33" s="698" t="str">
        <f>'PLAN ORÇAMENTÁRIA'!B35</f>
        <v>Aripuanã/MT, 23 de Março de 2023.</v>
      </c>
      <c r="E33" s="572"/>
    </row>
    <row r="34" spans="3:5" ht="15.75">
      <c r="C34" s="572"/>
      <c r="D34" s="592"/>
      <c r="E34" s="572"/>
    </row>
    <row r="35" spans="3:5" ht="15.75">
      <c r="C35" s="572"/>
      <c r="D35" s="592"/>
      <c r="E35" s="572"/>
    </row>
    <row r="36" spans="3:5" ht="15.75">
      <c r="C36" s="572"/>
      <c r="D36" s="592"/>
      <c r="E36" s="572"/>
    </row>
    <row r="37" spans="3:5">
      <c r="C37" s="572"/>
      <c r="D37" s="572"/>
      <c r="E37" s="572"/>
    </row>
    <row r="38" spans="3:5">
      <c r="C38" s="593"/>
      <c r="D38" s="594"/>
      <c r="E38" s="593"/>
    </row>
    <row r="39" spans="3:5">
      <c r="C39" s="593"/>
      <c r="D39" s="594"/>
      <c r="E39" s="593"/>
    </row>
    <row r="40" spans="3:5">
      <c r="C40" s="593"/>
      <c r="D40" s="593"/>
      <c r="E40" s="593"/>
    </row>
    <row r="41" spans="3:5">
      <c r="C41" s="593"/>
      <c r="D41" s="1077"/>
      <c r="E41" s="1077"/>
    </row>
    <row r="42" spans="3:5">
      <c r="C42" s="593"/>
      <c r="D42" s="1077"/>
      <c r="E42" s="1077"/>
    </row>
    <row r="43" spans="3:5">
      <c r="C43" s="572"/>
      <c r="D43" s="572"/>
      <c r="E43" s="572"/>
    </row>
    <row r="44" spans="3:5">
      <c r="C44" s="572"/>
      <c r="D44" s="572"/>
      <c r="E44" s="572"/>
    </row>
  </sheetData>
  <mergeCells count="4">
    <mergeCell ref="C3:E7"/>
    <mergeCell ref="C8:E8"/>
    <mergeCell ref="D41:E41"/>
    <mergeCell ref="D42:E42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95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workbookViewId="0">
      <selection activeCell="O14" sqref="O14"/>
    </sheetView>
  </sheetViews>
  <sheetFormatPr defaultRowHeight="15"/>
  <cols>
    <col min="2" max="2" width="13.85546875" customWidth="1"/>
    <col min="3" max="3" width="60" customWidth="1"/>
    <col min="5" max="5" width="13.7109375" customWidth="1"/>
    <col min="6" max="6" width="15.140625" customWidth="1"/>
    <col min="7" max="8" width="15.42578125" customWidth="1"/>
    <col min="9" max="9" width="15.28515625" customWidth="1"/>
    <col min="10" max="10" width="15.140625" customWidth="1"/>
    <col min="11" max="12" width="14.85546875" customWidth="1"/>
  </cols>
  <sheetData>
    <row r="2" spans="2:12" ht="15.75" thickBot="1"/>
    <row r="3" spans="2:12" ht="88.5" customHeight="1" thickBot="1">
      <c r="B3" s="1080" t="s">
        <v>2106</v>
      </c>
      <c r="C3" s="1081"/>
      <c r="D3" s="1081"/>
      <c r="E3" s="1081"/>
      <c r="F3" s="1081"/>
      <c r="G3" s="1081"/>
      <c r="H3" s="1081"/>
      <c r="I3" s="1081"/>
      <c r="J3" s="1081"/>
      <c r="K3" s="1081"/>
      <c r="L3" s="1082"/>
    </row>
    <row r="4" spans="2:12" ht="16.5" thickBot="1">
      <c r="B4" s="1083" t="s">
        <v>2129</v>
      </c>
      <c r="C4" s="1084"/>
      <c r="D4" s="1084"/>
      <c r="E4" s="1084"/>
      <c r="F4" s="1084"/>
      <c r="G4" s="1084"/>
      <c r="H4" s="1084"/>
      <c r="I4" s="1084"/>
      <c r="J4" s="1084"/>
      <c r="K4" s="1084"/>
      <c r="L4" s="1085"/>
    </row>
    <row r="5" spans="2:12" ht="49.5" customHeight="1">
      <c r="B5" s="696" t="s">
        <v>1650</v>
      </c>
      <c r="C5" s="1103" t="str">
        <f>ARBUSTO!C3</f>
        <v>PRESTAÇÃO DE SERVIÇOS PARA DESMATAMENTO, DESTOCAMENTO, LIMPEZA DE ÁREA, RECONFORMAÇÃO E  RECUPERAÇÃO AMBIENTAL DE JAZIDAS E DOS BORDOS REFERENTE A OBRA DE PAVIMENTAÇÃO DA RODOVIA MT 208</v>
      </c>
      <c r="D5" s="1104"/>
      <c r="E5" s="1105"/>
      <c r="F5" s="697" t="s">
        <v>2130</v>
      </c>
      <c r="G5" s="686">
        <f t="shared" ref="G5:L5" si="0">G12+G14+G18+G16</f>
        <v>904474.02101499995</v>
      </c>
      <c r="H5" s="686">
        <f t="shared" si="0"/>
        <v>1145477.0308149999</v>
      </c>
      <c r="I5" s="686">
        <f t="shared" si="0"/>
        <v>1479708.4956375002</v>
      </c>
      <c r="J5" s="686">
        <f t="shared" si="0"/>
        <v>1430771.0480300002</v>
      </c>
      <c r="K5" s="686">
        <f t="shared" si="0"/>
        <v>1430771.0480300002</v>
      </c>
      <c r="L5" s="687">
        <f t="shared" si="0"/>
        <v>764322.9716225001</v>
      </c>
    </row>
    <row r="6" spans="2:12" ht="16.5" thickBot="1">
      <c r="B6" s="681" t="s">
        <v>1651</v>
      </c>
      <c r="C6" s="1106" t="s">
        <v>2080</v>
      </c>
      <c r="D6" s="1106"/>
      <c r="E6" s="1107"/>
      <c r="F6" s="682" t="s">
        <v>2131</v>
      </c>
      <c r="G6" s="683">
        <f>G5/D19</f>
        <v>0.12640219545887757</v>
      </c>
      <c r="H6" s="683">
        <f>H5/D19</f>
        <v>0.16008288594098946</v>
      </c>
      <c r="I6" s="683">
        <f>I5/D19</f>
        <v>0.2067924541136501</v>
      </c>
      <c r="J6" s="683">
        <f>J5/D19</f>
        <v>0.19995334024855524</v>
      </c>
      <c r="K6" s="683">
        <f>K5/D19</f>
        <v>0.19995334024855524</v>
      </c>
      <c r="L6" s="684">
        <f>L5/D19</f>
        <v>0.10681578398937248</v>
      </c>
    </row>
    <row r="7" spans="2:12" ht="16.5" thickTop="1">
      <c r="B7" s="681" t="s">
        <v>2077</v>
      </c>
      <c r="C7" s="1108">
        <f>D19</f>
        <v>7155524.61515</v>
      </c>
      <c r="D7" s="1106"/>
      <c r="E7" s="1107"/>
      <c r="F7" s="685" t="s">
        <v>2132</v>
      </c>
      <c r="G7" s="686">
        <f>G5</f>
        <v>904474.02101499995</v>
      </c>
      <c r="H7" s="686">
        <f>H5+G7</f>
        <v>2049951.0518299998</v>
      </c>
      <c r="I7" s="686">
        <f>I5+H7</f>
        <v>3529659.5474675</v>
      </c>
      <c r="J7" s="686">
        <f>J5+I7</f>
        <v>4960430.5954975002</v>
      </c>
      <c r="K7" s="686">
        <f>K5+J7</f>
        <v>6391201.6435275003</v>
      </c>
      <c r="L7" s="687">
        <f>L5+K7</f>
        <v>7155524.6151500009</v>
      </c>
    </row>
    <row r="8" spans="2:12" ht="16.5" thickBot="1">
      <c r="B8" s="688" t="s">
        <v>2065</v>
      </c>
      <c r="C8" s="1109" t="s">
        <v>1897</v>
      </c>
      <c r="D8" s="1109"/>
      <c r="E8" s="1110"/>
      <c r="F8" s="689" t="s">
        <v>2133</v>
      </c>
      <c r="G8" s="690">
        <f>G7/D19</f>
        <v>0.12640219545887757</v>
      </c>
      <c r="H8" s="690">
        <f>H7/D19</f>
        <v>0.286485081399867</v>
      </c>
      <c r="I8" s="690">
        <f>I7/D19</f>
        <v>0.49327753551351711</v>
      </c>
      <c r="J8" s="690">
        <f>J7/D19</f>
        <v>0.69323087576207232</v>
      </c>
      <c r="K8" s="690">
        <f>K7/D19</f>
        <v>0.89318421601062759</v>
      </c>
      <c r="L8" s="691">
        <f>L7/D19</f>
        <v>1.0000000000000002</v>
      </c>
    </row>
    <row r="9" spans="2:12">
      <c r="B9" s="1125" t="s">
        <v>1653</v>
      </c>
      <c r="C9" s="1111" t="s">
        <v>1677</v>
      </c>
      <c r="D9" s="1113" t="s">
        <v>2134</v>
      </c>
      <c r="E9" s="1114"/>
      <c r="F9" s="1117" t="s">
        <v>1669</v>
      </c>
      <c r="G9" s="1119" t="s">
        <v>2135</v>
      </c>
      <c r="H9" s="1101" t="s">
        <v>2136</v>
      </c>
      <c r="I9" s="1078" t="s">
        <v>2137</v>
      </c>
      <c r="J9" s="1078" t="s">
        <v>2138</v>
      </c>
      <c r="K9" s="1078" t="s">
        <v>2139</v>
      </c>
      <c r="L9" s="1078" t="s">
        <v>2140</v>
      </c>
    </row>
    <row r="10" spans="2:12" ht="15.75" thickBot="1">
      <c r="B10" s="1126"/>
      <c r="C10" s="1112"/>
      <c r="D10" s="1115"/>
      <c r="E10" s="1116"/>
      <c r="F10" s="1118"/>
      <c r="G10" s="1120"/>
      <c r="H10" s="1102"/>
      <c r="I10" s="1079"/>
      <c r="J10" s="1079"/>
      <c r="K10" s="1079"/>
      <c r="L10" s="1079"/>
    </row>
    <row r="11" spans="2:12">
      <c r="B11" s="1121" t="s">
        <v>1702</v>
      </c>
      <c r="C11" s="1122" t="str">
        <f>'PLAN ORÇAMENTÁRIA'!D9</f>
        <v>SERVIÇOS INICIAIS</v>
      </c>
      <c r="D11" s="1093">
        <f>'QUADRO RESUMO'!H8</f>
        <v>1669.375</v>
      </c>
      <c r="E11" s="1094"/>
      <c r="F11" s="1123">
        <f>D11/D19</f>
        <v>2.3329875722396704E-4</v>
      </c>
      <c r="G11" s="692">
        <v>1</v>
      </c>
      <c r="H11" s="692"/>
      <c r="I11" s="692"/>
      <c r="J11" s="692"/>
      <c r="K11" s="692"/>
      <c r="L11" s="692"/>
    </row>
    <row r="12" spans="2:12" ht="15.75" thickBot="1">
      <c r="B12" s="1098"/>
      <c r="C12" s="1099"/>
      <c r="D12" s="1095"/>
      <c r="E12" s="1096"/>
      <c r="F12" s="1124"/>
      <c r="G12" s="693">
        <f>G11*D11</f>
        <v>1669.375</v>
      </c>
      <c r="H12" s="693">
        <f>H11*D11</f>
        <v>0</v>
      </c>
      <c r="I12" s="693">
        <f>I11*D11</f>
        <v>0</v>
      </c>
      <c r="J12" s="693">
        <f>J11*D11</f>
        <v>0</v>
      </c>
      <c r="K12" s="693">
        <f>K11*D11</f>
        <v>0</v>
      </c>
      <c r="L12" s="693">
        <f>L11*D11</f>
        <v>0</v>
      </c>
    </row>
    <row r="13" spans="2:12" ht="15.75" thickTop="1">
      <c r="B13" s="1089" t="s">
        <v>1703</v>
      </c>
      <c r="C13" s="1091" t="str">
        <f>'QUADRO RESUMO'!C10</f>
        <v>RECUPERAÇÃO AMBIENTAL</v>
      </c>
      <c r="D13" s="1093">
        <f>'QUADRO RESUMO'!H10</f>
        <v>3748382.44</v>
      </c>
      <c r="E13" s="1094"/>
      <c r="F13" s="1097">
        <f>D13/D19</f>
        <v>0.52384453154751998</v>
      </c>
      <c r="G13" s="692">
        <v>0.15</v>
      </c>
      <c r="H13" s="692">
        <v>0.15</v>
      </c>
      <c r="I13" s="692">
        <v>0.2</v>
      </c>
      <c r="J13" s="692">
        <v>0.2</v>
      </c>
      <c r="K13" s="692">
        <v>0.2</v>
      </c>
      <c r="L13" s="692">
        <v>0.1</v>
      </c>
    </row>
    <row r="14" spans="2:12" ht="15.75" thickBot="1">
      <c r="B14" s="1090"/>
      <c r="C14" s="1092"/>
      <c r="D14" s="1095"/>
      <c r="E14" s="1096"/>
      <c r="F14" s="1097"/>
      <c r="G14" s="693">
        <f>G13*D13</f>
        <v>562257.36599999992</v>
      </c>
      <c r="H14" s="693">
        <f>H13*D13</f>
        <v>562257.36599999992</v>
      </c>
      <c r="I14" s="693">
        <f>I13*D13</f>
        <v>749676.48800000001</v>
      </c>
      <c r="J14" s="693">
        <f>J13*D13</f>
        <v>749676.48800000001</v>
      </c>
      <c r="K14" s="693">
        <f>K13*D13</f>
        <v>749676.48800000001</v>
      </c>
      <c r="L14" s="693">
        <f>L13*D13</f>
        <v>374838.24400000001</v>
      </c>
    </row>
    <row r="15" spans="2:12" ht="15.75" thickTop="1">
      <c r="B15" s="1089" t="s">
        <v>1704</v>
      </c>
      <c r="C15" s="1091" t="str">
        <f>'QUADRO RESUMO'!C11</f>
        <v>SINALIZAÇÃO E DISPOSITIVOS DE SEGURANÇA</v>
      </c>
      <c r="D15" s="1093">
        <f>'QUADRO RESUMO'!H11</f>
        <v>978748.95215000003</v>
      </c>
      <c r="E15" s="1094"/>
      <c r="F15" s="1097">
        <f>D15/D19</f>
        <v>0.1367822773018974</v>
      </c>
      <c r="G15" s="692">
        <v>0.1</v>
      </c>
      <c r="H15" s="692">
        <v>0.1</v>
      </c>
      <c r="I15" s="692">
        <v>0.25</v>
      </c>
      <c r="J15" s="692">
        <v>0.2</v>
      </c>
      <c r="K15" s="692">
        <v>0.2</v>
      </c>
      <c r="L15" s="692">
        <v>0.15</v>
      </c>
    </row>
    <row r="16" spans="2:12" ht="15.75" thickBot="1">
      <c r="B16" s="1090"/>
      <c r="C16" s="1092"/>
      <c r="D16" s="1095"/>
      <c r="E16" s="1096"/>
      <c r="F16" s="1097"/>
      <c r="G16" s="693">
        <f>G15*D15</f>
        <v>97874.895215000011</v>
      </c>
      <c r="H16" s="693">
        <f>H15*D15</f>
        <v>97874.895215000011</v>
      </c>
      <c r="I16" s="693">
        <f>I15*D15</f>
        <v>244687.23803750001</v>
      </c>
      <c r="J16" s="693">
        <f>J15*D15</f>
        <v>195749.79043000002</v>
      </c>
      <c r="K16" s="693">
        <f>K15*D15</f>
        <v>195749.79043000002</v>
      </c>
      <c r="L16" s="693">
        <f>L15*D15</f>
        <v>146812.34282250001</v>
      </c>
    </row>
    <row r="17" spans="2:12" ht="15.75" thickTop="1">
      <c r="B17" s="1098" t="s">
        <v>1705</v>
      </c>
      <c r="C17" s="1099" t="s">
        <v>1710</v>
      </c>
      <c r="D17" s="1093">
        <f>'QUADRO RESUMO'!H12</f>
        <v>2426723.8480000002</v>
      </c>
      <c r="E17" s="1094"/>
      <c r="F17" s="1100">
        <f>D17/D19</f>
        <v>0.33913989239335868</v>
      </c>
      <c r="G17" s="692">
        <v>0.1</v>
      </c>
      <c r="H17" s="692">
        <v>0.2</v>
      </c>
      <c r="I17" s="692">
        <v>0.2</v>
      </c>
      <c r="J17" s="692">
        <v>0.2</v>
      </c>
      <c r="K17" s="692">
        <v>0.2</v>
      </c>
      <c r="L17" s="692">
        <v>0.1</v>
      </c>
    </row>
    <row r="18" spans="2:12" ht="15.75" thickBot="1">
      <c r="B18" s="1090"/>
      <c r="C18" s="1092"/>
      <c r="D18" s="1095"/>
      <c r="E18" s="1096"/>
      <c r="F18" s="1097"/>
      <c r="G18" s="693">
        <f>G17*D17</f>
        <v>242672.38480000003</v>
      </c>
      <c r="H18" s="693">
        <f>H17*D17</f>
        <v>485344.76960000006</v>
      </c>
      <c r="I18" s="693">
        <f>I17*D17</f>
        <v>485344.76960000006</v>
      </c>
      <c r="J18" s="693">
        <f>J17*D17</f>
        <v>485344.76960000006</v>
      </c>
      <c r="K18" s="693">
        <f>K17*D17</f>
        <v>485344.76960000006</v>
      </c>
      <c r="L18" s="693">
        <f>L17*D17</f>
        <v>242672.38480000003</v>
      </c>
    </row>
    <row r="19" spans="2:12" ht="17.25" thickTop="1" thickBot="1">
      <c r="B19" s="1086" t="s">
        <v>1693</v>
      </c>
      <c r="C19" s="1087"/>
      <c r="D19" s="1088">
        <f>SUM(D11:D18)</f>
        <v>7155524.61515</v>
      </c>
      <c r="E19" s="1088"/>
      <c r="F19" s="694">
        <f>SUM(F11:F18)</f>
        <v>1</v>
      </c>
      <c r="G19" s="680"/>
      <c r="H19" s="695"/>
      <c r="I19" s="695"/>
      <c r="J19" s="695"/>
      <c r="K19" s="695"/>
      <c r="L19" s="695"/>
    </row>
    <row r="20" spans="2:12">
      <c r="B20" s="570"/>
      <c r="C20" s="570"/>
      <c r="D20" s="570"/>
      <c r="E20" s="570"/>
      <c r="F20" s="570"/>
      <c r="G20" s="570"/>
      <c r="H20" s="608"/>
      <c r="I20" s="609"/>
      <c r="J20" s="609"/>
    </row>
    <row r="21" spans="2:12">
      <c r="B21" s="570"/>
      <c r="C21" s="699" t="str">
        <f>'PLAN ORÇAMENTÁRIA'!B35</f>
        <v>Aripuanã/MT, 23 de Março de 2023.</v>
      </c>
      <c r="D21" s="570"/>
      <c r="E21" s="570"/>
      <c r="F21" s="570"/>
      <c r="G21" s="570"/>
      <c r="H21" s="608"/>
      <c r="I21" s="609"/>
      <c r="J21" s="609"/>
    </row>
    <row r="22" spans="2:12">
      <c r="B22" s="570"/>
      <c r="C22" s="570"/>
      <c r="D22" s="570"/>
      <c r="E22" s="570"/>
      <c r="F22" s="570"/>
      <c r="G22" s="570"/>
      <c r="H22" s="608"/>
      <c r="I22" s="609"/>
      <c r="J22" s="609"/>
    </row>
    <row r="23" spans="2:12">
      <c r="B23" s="570"/>
      <c r="C23" s="570"/>
      <c r="D23" s="570"/>
      <c r="E23" s="570"/>
      <c r="F23" s="570"/>
      <c r="G23" s="570"/>
      <c r="H23" s="608"/>
      <c r="I23" s="609"/>
      <c r="J23" s="609"/>
    </row>
    <row r="24" spans="2:12">
      <c r="B24" s="570"/>
      <c r="C24" s="570"/>
      <c r="D24" s="570"/>
      <c r="E24" s="570"/>
      <c r="F24" s="570"/>
      <c r="G24" s="570"/>
      <c r="H24" s="608"/>
      <c r="I24" s="609"/>
      <c r="J24" s="609"/>
    </row>
    <row r="25" spans="2:12">
      <c r="B25" s="570"/>
      <c r="C25" s="570"/>
      <c r="D25" s="570"/>
      <c r="E25" s="570"/>
      <c r="F25" s="570"/>
      <c r="G25" s="570"/>
      <c r="H25" s="608"/>
      <c r="I25" s="609"/>
      <c r="J25" s="612"/>
    </row>
    <row r="26" spans="2:12">
      <c r="B26" s="570"/>
      <c r="C26" s="571"/>
      <c r="D26" s="570"/>
      <c r="E26" s="570"/>
      <c r="F26" s="570"/>
      <c r="G26" s="570"/>
      <c r="H26" s="610"/>
      <c r="I26" s="611"/>
      <c r="J26" s="611"/>
      <c r="K26" s="613"/>
    </row>
    <row r="27" spans="2:12">
      <c r="B27" s="570"/>
      <c r="C27" s="571"/>
      <c r="D27" s="570"/>
      <c r="E27" s="570"/>
      <c r="F27" s="570"/>
      <c r="G27" s="570"/>
      <c r="H27" s="610"/>
      <c r="I27" s="611"/>
      <c r="J27" s="611"/>
    </row>
    <row r="28" spans="2:12">
      <c r="B28" s="570"/>
      <c r="C28" s="571"/>
      <c r="D28" s="570"/>
      <c r="E28" s="570"/>
      <c r="F28" s="570"/>
      <c r="G28" s="570"/>
      <c r="H28" s="610"/>
      <c r="I28" s="611"/>
      <c r="J28" s="611"/>
    </row>
  </sheetData>
  <mergeCells count="34">
    <mergeCell ref="B15:B16"/>
    <mergeCell ref="C15:C16"/>
    <mergeCell ref="D15:E16"/>
    <mergeCell ref="F15:F16"/>
    <mergeCell ref="G9:G10"/>
    <mergeCell ref="B11:B12"/>
    <mergeCell ref="C11:C12"/>
    <mergeCell ref="D11:E12"/>
    <mergeCell ref="F11:F12"/>
    <mergeCell ref="B9:B10"/>
    <mergeCell ref="H9:H10"/>
    <mergeCell ref="C5:E5"/>
    <mergeCell ref="C6:E6"/>
    <mergeCell ref="C7:E7"/>
    <mergeCell ref="C8:E8"/>
    <mergeCell ref="C9:C10"/>
    <mergeCell ref="D9:E10"/>
    <mergeCell ref="F9:F10"/>
    <mergeCell ref="K9:K10"/>
    <mergeCell ref="L9:L10"/>
    <mergeCell ref="B3:L3"/>
    <mergeCell ref="B4:L4"/>
    <mergeCell ref="B19:C19"/>
    <mergeCell ref="D19:E19"/>
    <mergeCell ref="B13:B14"/>
    <mergeCell ref="C13:C14"/>
    <mergeCell ref="D13:E14"/>
    <mergeCell ref="F13:F14"/>
    <mergeCell ref="B17:B18"/>
    <mergeCell ref="C17:C18"/>
    <mergeCell ref="D17:E18"/>
    <mergeCell ref="F17:F18"/>
    <mergeCell ref="I9:I10"/>
    <mergeCell ref="J9:J10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65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2"/>
  <dimension ref="B1:R51"/>
  <sheetViews>
    <sheetView zoomScale="80" zoomScaleNormal="80" workbookViewId="0">
      <selection activeCell="M55" sqref="M55"/>
    </sheetView>
  </sheetViews>
  <sheetFormatPr defaultColWidth="9.140625" defaultRowHeight="14.25"/>
  <cols>
    <col min="1" max="1" width="9.140625" style="71"/>
    <col min="2" max="2" width="11.7109375" style="729" customWidth="1"/>
    <col min="3" max="3" width="7.85546875" style="729" customWidth="1"/>
    <col min="4" max="4" width="16.28515625" style="729" customWidth="1"/>
    <col min="5" max="5" width="10.140625" style="729" customWidth="1"/>
    <col min="6" max="6" width="22.7109375" style="729" customWidth="1"/>
    <col min="7" max="7" width="16.42578125" style="729" customWidth="1"/>
    <col min="8" max="8" width="4.5703125" style="729" customWidth="1"/>
    <col min="9" max="9" width="3.85546875" style="729" customWidth="1"/>
    <col min="10" max="10" width="7.140625" style="729" customWidth="1"/>
    <col min="11" max="11" width="7.42578125" style="729" customWidth="1"/>
    <col min="12" max="12" width="7" style="729" customWidth="1"/>
    <col min="13" max="13" width="7.42578125" style="729" customWidth="1"/>
    <col min="14" max="14" width="6.85546875" style="729" customWidth="1"/>
    <col min="15" max="15" width="9.7109375" style="730" customWidth="1"/>
    <col min="16" max="16" width="6" style="730" customWidth="1"/>
    <col min="17" max="17" width="15.85546875" style="730" customWidth="1"/>
    <col min="18" max="18" width="19.5703125" style="729" customWidth="1"/>
    <col min="19" max="19" width="12.42578125" style="71" customWidth="1"/>
    <col min="20" max="16384" width="9.140625" style="71"/>
  </cols>
  <sheetData>
    <row r="1" spans="2:18" ht="15" thickBot="1"/>
    <row r="2" spans="2:18" ht="108" customHeight="1" thickBot="1">
      <c r="B2" s="1203" t="s">
        <v>2102</v>
      </c>
      <c r="C2" s="1204"/>
      <c r="D2" s="1205"/>
      <c r="E2" s="1205"/>
      <c r="F2" s="1205"/>
      <c r="G2" s="1205"/>
      <c r="H2" s="1205"/>
      <c r="I2" s="1205"/>
      <c r="J2" s="1205"/>
      <c r="K2" s="1205"/>
      <c r="L2" s="1205"/>
      <c r="M2" s="1205"/>
      <c r="N2" s="1205"/>
      <c r="O2" s="1205"/>
      <c r="P2" s="1205"/>
      <c r="Q2" s="1205"/>
      <c r="R2" s="1206"/>
    </row>
    <row r="3" spans="2:18" ht="29.25" customHeight="1">
      <c r="B3" s="1219" t="s">
        <v>1650</v>
      </c>
      <c r="C3" s="1220"/>
      <c r="D3" s="1207" t="str">
        <f>CFF!C5</f>
        <v>PRESTAÇÃO DE SERVIÇOS PARA DESMATAMENTO, DESTOCAMENTO, LIMPEZA DE ÁREA, RECONFORMAÇÃO E  RECUPERAÇÃO AMBIENTAL DE JAZIDAS E DOS BORDOS REFERENTE A OBRA DE PAVIMENTAÇÃO DA RODOVIA MT 208</v>
      </c>
      <c r="E3" s="1208"/>
      <c r="F3" s="1208"/>
      <c r="G3" s="1208"/>
      <c r="H3" s="1208"/>
      <c r="I3" s="1208"/>
      <c r="J3" s="1208"/>
      <c r="K3" s="1208"/>
      <c r="L3" s="1208"/>
      <c r="M3" s="1208"/>
      <c r="N3" s="1208"/>
      <c r="O3" s="1208"/>
      <c r="P3" s="1208"/>
      <c r="Q3" s="1208"/>
      <c r="R3" s="1209"/>
    </row>
    <row r="4" spans="2:18" ht="18" customHeight="1">
      <c r="B4" s="1221" t="s">
        <v>1651</v>
      </c>
      <c r="C4" s="1222"/>
      <c r="D4" s="1210" t="s">
        <v>2080</v>
      </c>
      <c r="E4" s="1211"/>
      <c r="F4" s="1211"/>
      <c r="G4" s="1211"/>
      <c r="H4" s="1211"/>
      <c r="I4" s="1211"/>
      <c r="J4" s="1211"/>
      <c r="K4" s="1211"/>
      <c r="L4" s="1211"/>
      <c r="M4" s="1211"/>
      <c r="N4" s="1211"/>
      <c r="O4" s="1211"/>
      <c r="P4" s="1211"/>
      <c r="Q4" s="1211"/>
      <c r="R4" s="1212"/>
    </row>
    <row r="5" spans="2:18" ht="16.5" customHeight="1" thickBot="1">
      <c r="B5" s="1223" t="s">
        <v>2065</v>
      </c>
      <c r="C5" s="1224"/>
      <c r="D5" s="1213" t="s">
        <v>1898</v>
      </c>
      <c r="E5" s="1214"/>
      <c r="F5" s="1214"/>
      <c r="G5" s="1214"/>
      <c r="H5" s="1214"/>
      <c r="I5" s="1214"/>
      <c r="J5" s="1214"/>
      <c r="K5" s="1214"/>
      <c r="L5" s="1214"/>
      <c r="M5" s="1214"/>
      <c r="N5" s="1214"/>
      <c r="O5" s="1214"/>
      <c r="P5" s="1214"/>
      <c r="Q5" s="1214"/>
      <c r="R5" s="1215"/>
    </row>
    <row r="6" spans="2:18" ht="26.25" customHeight="1" thickBot="1">
      <c r="B6" s="1216" t="s">
        <v>2101</v>
      </c>
      <c r="C6" s="1217"/>
      <c r="D6" s="1217"/>
      <c r="E6" s="1217"/>
      <c r="F6" s="1217"/>
      <c r="G6" s="1217"/>
      <c r="H6" s="1217"/>
      <c r="I6" s="1217"/>
      <c r="J6" s="1217"/>
      <c r="K6" s="1217"/>
      <c r="L6" s="1217"/>
      <c r="M6" s="1217"/>
      <c r="N6" s="1217"/>
      <c r="O6" s="1217"/>
      <c r="P6" s="1217"/>
      <c r="Q6" s="1217"/>
      <c r="R6" s="1218"/>
    </row>
    <row r="7" spans="2:18" ht="17.45" customHeight="1" thickBot="1">
      <c r="B7" s="731" t="s">
        <v>1746</v>
      </c>
      <c r="C7" s="732"/>
      <c r="D7" s="732" t="s">
        <v>1747</v>
      </c>
      <c r="E7" s="732"/>
      <c r="F7" s="565"/>
      <c r="G7" s="565"/>
      <c r="H7" s="565"/>
      <c r="I7" s="565"/>
      <c r="J7" s="565"/>
      <c r="K7" s="565"/>
      <c r="L7" s="565"/>
      <c r="M7" s="565"/>
      <c r="N7" s="565"/>
      <c r="O7" s="566"/>
      <c r="P7" s="566"/>
      <c r="Q7" s="566"/>
      <c r="R7" s="733"/>
    </row>
    <row r="8" spans="2:18" ht="25.5" customHeight="1" thickBot="1">
      <c r="B8" s="1166" t="s">
        <v>1748</v>
      </c>
      <c r="C8" s="1167"/>
      <c r="D8" s="563" t="s">
        <v>2193</v>
      </c>
      <c r="E8" s="563"/>
      <c r="F8" s="563"/>
      <c r="G8" s="563"/>
      <c r="H8" s="564"/>
      <c r="I8" s="564"/>
      <c r="J8" s="564"/>
      <c r="K8" s="565"/>
      <c r="L8" s="565"/>
      <c r="M8" s="565"/>
      <c r="N8" s="565"/>
      <c r="O8" s="566"/>
      <c r="P8" s="567"/>
      <c r="Q8" s="568" t="s">
        <v>1750</v>
      </c>
      <c r="R8" s="569" t="s">
        <v>1805</v>
      </c>
    </row>
    <row r="9" spans="2:18" ht="25.5" customHeight="1">
      <c r="B9" s="1151" t="s">
        <v>1752</v>
      </c>
      <c r="C9" s="1153" t="s">
        <v>1753</v>
      </c>
      <c r="D9" s="1153"/>
      <c r="E9" s="1153"/>
      <c r="F9" s="1153"/>
      <c r="G9" s="1168"/>
      <c r="H9" s="1170" t="s">
        <v>1754</v>
      </c>
      <c r="I9" s="1155"/>
      <c r="J9" s="1171"/>
      <c r="K9" s="1174" t="s">
        <v>1755</v>
      </c>
      <c r="L9" s="1174"/>
      <c r="M9" s="1174"/>
      <c r="N9" s="1174"/>
      <c r="O9" s="1175" t="s">
        <v>1756</v>
      </c>
      <c r="P9" s="1175"/>
      <c r="Q9" s="1175"/>
      <c r="R9" s="1176" t="s">
        <v>1757</v>
      </c>
    </row>
    <row r="10" spans="2:18" ht="17.45" customHeight="1" thickBot="1">
      <c r="B10" s="1152"/>
      <c r="C10" s="1154"/>
      <c r="D10" s="1154"/>
      <c r="E10" s="1154"/>
      <c r="F10" s="1154"/>
      <c r="G10" s="1169"/>
      <c r="H10" s="1172"/>
      <c r="I10" s="1156"/>
      <c r="J10" s="1173"/>
      <c r="K10" s="1178" t="s">
        <v>1758</v>
      </c>
      <c r="L10" s="1178"/>
      <c r="M10" s="1178" t="s">
        <v>1759</v>
      </c>
      <c r="N10" s="1178"/>
      <c r="O10" s="1179" t="s">
        <v>1760</v>
      </c>
      <c r="P10" s="1179"/>
      <c r="Q10" s="734" t="s">
        <v>1759</v>
      </c>
      <c r="R10" s="1177"/>
    </row>
    <row r="11" spans="2:18" ht="17.45" customHeight="1">
      <c r="B11" s="735" t="s">
        <v>1761</v>
      </c>
      <c r="C11" s="1188" t="s">
        <v>2103</v>
      </c>
      <c r="D11" s="1189"/>
      <c r="E11" s="1189"/>
      <c r="F11" s="1189"/>
      <c r="G11" s="1190"/>
      <c r="H11" s="1191">
        <v>1</v>
      </c>
      <c r="I11" s="1192"/>
      <c r="J11" s="1193"/>
      <c r="K11" s="1180">
        <v>1</v>
      </c>
      <c r="L11" s="1180"/>
      <c r="M11" s="1180">
        <v>0</v>
      </c>
      <c r="N11" s="1180"/>
      <c r="O11" s="1184">
        <v>239.28639999999999</v>
      </c>
      <c r="P11" s="1184"/>
      <c r="Q11" s="736">
        <v>86.762100000000004</v>
      </c>
      <c r="R11" s="737">
        <f>TRUNC((H11*+((K11*O11)+(M11*Q11))),4)</f>
        <v>239.28639999999999</v>
      </c>
    </row>
    <row r="12" spans="2:18" ht="17.45" customHeight="1" thickBot="1">
      <c r="B12" s="738"/>
      <c r="C12" s="1185"/>
      <c r="D12" s="1185"/>
      <c r="E12" s="1185"/>
      <c r="F12" s="1185"/>
      <c r="G12" s="1142"/>
      <c r="H12" s="1181"/>
      <c r="I12" s="1182"/>
      <c r="J12" s="1183"/>
      <c r="K12" s="1186"/>
      <c r="L12" s="1186"/>
      <c r="M12" s="1186"/>
      <c r="N12" s="1186"/>
      <c r="O12" s="1187" t="str">
        <f>IF(ISERROR(VLOOKUP(B12,'[7]B.D EQUIPAMENTOS'!$A$2:$S$3179,4,0)),"",(VLOOKUP(B12,'[7]B.D EQUIPAMENTOS'!$A$2:$S$3179,4,0)))</f>
        <v/>
      </c>
      <c r="P12" s="1187"/>
      <c r="Q12" s="739" t="str">
        <f>IF(ISERROR(VLOOKUP(B12,'[7]B.D EQUIPAMENTOS'!$A$2:$S$3179,3,0)),"",(VLOOKUP(B12,'[7]B.D EQUIPAMENTOS'!$A$2:$S$3179,3,0)))</f>
        <v/>
      </c>
      <c r="R12" s="737"/>
    </row>
    <row r="13" spans="2:18" ht="17.45" customHeight="1" thickBot="1">
      <c r="B13" s="1163" t="s">
        <v>1762</v>
      </c>
      <c r="C13" s="1164"/>
      <c r="D13" s="1164"/>
      <c r="E13" s="1164"/>
      <c r="F13" s="1164"/>
      <c r="G13" s="1164"/>
      <c r="H13" s="1164"/>
      <c r="I13" s="1164"/>
      <c r="J13" s="1164"/>
      <c r="K13" s="1164"/>
      <c r="L13" s="1164"/>
      <c r="M13" s="1164"/>
      <c r="N13" s="1164"/>
      <c r="O13" s="1164"/>
      <c r="P13" s="1165"/>
      <c r="Q13" s="1146">
        <f>SUM(R11:R12)</f>
        <v>239.28639999999999</v>
      </c>
      <c r="R13" s="1147"/>
    </row>
    <row r="14" spans="2:18" ht="17.45" customHeight="1" thickBot="1">
      <c r="B14" s="1148"/>
      <c r="C14" s="1149"/>
      <c r="D14" s="1149"/>
      <c r="E14" s="1149"/>
      <c r="F14" s="1149"/>
      <c r="G14" s="1149"/>
      <c r="H14" s="1149"/>
      <c r="I14" s="1149"/>
      <c r="J14" s="1149"/>
      <c r="K14" s="1149"/>
      <c r="L14" s="1149"/>
      <c r="M14" s="1149"/>
      <c r="N14" s="1149"/>
      <c r="O14" s="1149"/>
      <c r="P14" s="1149"/>
      <c r="Q14" s="1149"/>
      <c r="R14" s="1150"/>
    </row>
    <row r="15" spans="2:18" ht="17.45" customHeight="1">
      <c r="B15" s="1151" t="s">
        <v>1763</v>
      </c>
      <c r="C15" s="1153" t="s">
        <v>1764</v>
      </c>
      <c r="D15" s="1153"/>
      <c r="E15" s="1153"/>
      <c r="F15" s="1153"/>
      <c r="G15" s="1153"/>
      <c r="H15" s="1155"/>
      <c r="I15" s="1155"/>
      <c r="J15" s="1155"/>
      <c r="K15" s="1157" t="s">
        <v>1754</v>
      </c>
      <c r="L15" s="1157"/>
      <c r="M15" s="1157" t="s">
        <v>248</v>
      </c>
      <c r="N15" s="1157"/>
      <c r="O15" s="1159" t="s">
        <v>1765</v>
      </c>
      <c r="P15" s="1159"/>
      <c r="Q15" s="1157" t="s">
        <v>1757</v>
      </c>
      <c r="R15" s="1161"/>
    </row>
    <row r="16" spans="2:18" ht="17.45" customHeight="1" thickBot="1">
      <c r="B16" s="1152"/>
      <c r="C16" s="1154"/>
      <c r="D16" s="1154"/>
      <c r="E16" s="1154"/>
      <c r="F16" s="1154"/>
      <c r="G16" s="1154"/>
      <c r="H16" s="1156"/>
      <c r="I16" s="1156"/>
      <c r="J16" s="1156"/>
      <c r="K16" s="1158"/>
      <c r="L16" s="1158"/>
      <c r="M16" s="1158"/>
      <c r="N16" s="1158"/>
      <c r="O16" s="1160"/>
      <c r="P16" s="1160"/>
      <c r="Q16" s="1158"/>
      <c r="R16" s="1162"/>
    </row>
    <row r="17" spans="2:18" ht="17.45" customHeight="1">
      <c r="B17" s="735" t="s">
        <v>1766</v>
      </c>
      <c r="C17" s="1127" t="s">
        <v>2104</v>
      </c>
      <c r="D17" s="1128"/>
      <c r="E17" s="1128"/>
      <c r="F17" s="1128"/>
      <c r="G17" s="1129"/>
      <c r="H17" s="1130"/>
      <c r="I17" s="1130"/>
      <c r="J17" s="1131"/>
      <c r="K17" s="1132">
        <v>2</v>
      </c>
      <c r="L17" s="1132"/>
      <c r="M17" s="1132" t="s">
        <v>220</v>
      </c>
      <c r="N17" s="1132"/>
      <c r="O17" s="1133">
        <v>19.227699999999999</v>
      </c>
      <c r="P17" s="1134"/>
      <c r="Q17" s="1135">
        <f>TRUNC(K17*O17,4)</f>
        <v>38.455399999999997</v>
      </c>
      <c r="R17" s="1136"/>
    </row>
    <row r="18" spans="2:18" ht="17.45" customHeight="1">
      <c r="B18" s="738" t="s">
        <v>1767</v>
      </c>
      <c r="C18" s="1137" t="s">
        <v>2105</v>
      </c>
      <c r="D18" s="1138"/>
      <c r="E18" s="1138"/>
      <c r="F18" s="1138"/>
      <c r="G18" s="1138"/>
      <c r="H18" s="1139"/>
      <c r="I18" s="1140"/>
      <c r="J18" s="1141"/>
      <c r="K18" s="1143">
        <v>1.2999999999999999E-3</v>
      </c>
      <c r="L18" s="1143"/>
      <c r="M18" s="1143" t="s">
        <v>1768</v>
      </c>
      <c r="N18" s="1143"/>
      <c r="O18" s="1133">
        <v>5200.4696999999996</v>
      </c>
      <c r="P18" s="1134"/>
      <c r="Q18" s="1144">
        <f>TRUNC(K18*O18,4)</f>
        <v>6.7606000000000002</v>
      </c>
      <c r="R18" s="1145"/>
    </row>
    <row r="19" spans="2:18" ht="17.45" customHeight="1" thickBot="1">
      <c r="B19" s="738"/>
      <c r="C19" s="1142" t="str">
        <f>IF(ISERROR(VLOOKUP(B19,'[7]B.D MÃO DE OBRA'!$A$2:$B$3244,2,0)),"",(VLOOKUP(B19,'[7]B.D MÃO DE OBRA'!$A$2:$B$3244,2,0)))</f>
        <v/>
      </c>
      <c r="D19" s="1138"/>
      <c r="E19" s="1138"/>
      <c r="F19" s="1138"/>
      <c r="G19" s="1138"/>
      <c r="H19" s="1139"/>
      <c r="I19" s="1140"/>
      <c r="J19" s="1141"/>
      <c r="K19" s="1143"/>
      <c r="L19" s="1143"/>
      <c r="M19" s="1143"/>
      <c r="N19" s="1143"/>
      <c r="O19" s="1133" t="str">
        <f>IF(ISERROR(VLOOKUP(B19,'[7]B.D MÃO DE OBRA'!$A$2:$D$3244,3,0)),"",(VLOOKUP(B19,'[7]B.D MÃO DE OBRA'!$A$2:$D$3244,3,0)))</f>
        <v/>
      </c>
      <c r="P19" s="1134"/>
      <c r="Q19" s="1144"/>
      <c r="R19" s="1145"/>
    </row>
    <row r="20" spans="2:18" ht="17.45" customHeight="1">
      <c r="B20" s="740"/>
      <c r="C20" s="741"/>
      <c r="D20" s="741"/>
      <c r="E20" s="741"/>
      <c r="F20" s="742"/>
      <c r="G20" s="1197" t="s">
        <v>1769</v>
      </c>
      <c r="H20" s="1197"/>
      <c r="I20" s="1197"/>
      <c r="J20" s="1197"/>
      <c r="K20" s="1197"/>
      <c r="L20" s="1197"/>
      <c r="M20" s="1197"/>
      <c r="N20" s="1197"/>
      <c r="O20" s="1197"/>
      <c r="P20" s="1198"/>
      <c r="Q20" s="1201">
        <f>SUM(Q17:R19)</f>
        <v>45.215999999999994</v>
      </c>
      <c r="R20" s="1202"/>
    </row>
    <row r="21" spans="2:18" ht="17.45" customHeight="1">
      <c r="B21" s="1230" t="s">
        <v>1770</v>
      </c>
      <c r="C21" s="1231"/>
      <c r="D21" s="1231"/>
      <c r="E21" s="1232">
        <v>700</v>
      </c>
      <c r="F21" s="1233"/>
      <c r="G21" s="1197" t="s">
        <v>1771</v>
      </c>
      <c r="H21" s="1197"/>
      <c r="I21" s="1197"/>
      <c r="J21" s="1197"/>
      <c r="K21" s="1197"/>
      <c r="L21" s="1197"/>
      <c r="M21" s="1197"/>
      <c r="N21" s="1197"/>
      <c r="O21" s="1197"/>
      <c r="P21" s="1198"/>
      <c r="Q21" s="1199">
        <f>TRUNC((Q20+Q13),4)</f>
        <v>284.50240000000002</v>
      </c>
      <c r="R21" s="1200"/>
    </row>
    <row r="22" spans="2:18" ht="17.45" customHeight="1" thickBot="1">
      <c r="B22" s="1230"/>
      <c r="C22" s="1231"/>
      <c r="D22" s="1231"/>
      <c r="E22" s="1232"/>
      <c r="F22" s="1233"/>
      <c r="G22" s="1164" t="s">
        <v>1772</v>
      </c>
      <c r="H22" s="1164"/>
      <c r="I22" s="1164"/>
      <c r="J22" s="1164"/>
      <c r="K22" s="1164"/>
      <c r="L22" s="1164"/>
      <c r="M22" s="1164"/>
      <c r="N22" s="1164"/>
      <c r="O22" s="1164"/>
      <c r="P22" s="1165"/>
      <c r="Q22" s="1234">
        <f>Q21/E21</f>
        <v>0.40643200000000002</v>
      </c>
      <c r="R22" s="1235"/>
    </row>
    <row r="23" spans="2:18" ht="17.45" customHeight="1" thickBot="1">
      <c r="B23" s="1148"/>
      <c r="C23" s="1149"/>
      <c r="D23" s="1149"/>
      <c r="E23" s="1149"/>
      <c r="F23" s="1149"/>
      <c r="G23" s="1149"/>
      <c r="H23" s="1149"/>
      <c r="I23" s="1149"/>
      <c r="J23" s="1149"/>
      <c r="K23" s="1149"/>
      <c r="L23" s="1149"/>
      <c r="M23" s="1149"/>
      <c r="N23" s="1149"/>
      <c r="O23" s="1149"/>
      <c r="P23" s="1149"/>
      <c r="Q23" s="1228"/>
      <c r="R23" s="1229"/>
    </row>
    <row r="24" spans="2:18" ht="17.45" customHeight="1" thickBot="1">
      <c r="B24" s="1225" t="s">
        <v>1773</v>
      </c>
      <c r="C24" s="1226"/>
      <c r="D24" s="1226"/>
      <c r="E24" s="1226"/>
      <c r="F24" s="1226"/>
      <c r="G24" s="1226"/>
      <c r="H24" s="1226"/>
      <c r="I24" s="1226"/>
      <c r="J24" s="1226"/>
      <c r="K24" s="1226"/>
      <c r="L24" s="1226"/>
      <c r="M24" s="1226"/>
      <c r="N24" s="1227"/>
      <c r="O24" s="1194">
        <f>TRUNC((Q22),2)</f>
        <v>0.4</v>
      </c>
      <c r="P24" s="1195"/>
      <c r="Q24" s="1195"/>
      <c r="R24" s="1196"/>
    </row>
    <row r="25" spans="2:18" ht="15.75" hidden="1" customHeight="1" thickBot="1">
      <c r="B25" s="1166" t="s">
        <v>1748</v>
      </c>
      <c r="C25" s="1167"/>
      <c r="D25" s="563" t="s">
        <v>1749</v>
      </c>
      <c r="E25" s="563"/>
      <c r="F25" s="563"/>
      <c r="G25" s="563"/>
      <c r="H25" s="564"/>
      <c r="I25" s="564"/>
      <c r="J25" s="564"/>
      <c r="K25" s="565"/>
      <c r="L25" s="565"/>
      <c r="M25" s="565"/>
      <c r="N25" s="565"/>
      <c r="O25" s="566"/>
      <c r="P25" s="567"/>
      <c r="Q25" s="568" t="s">
        <v>1750</v>
      </c>
      <c r="R25" s="569" t="s">
        <v>1751</v>
      </c>
    </row>
    <row r="26" spans="2:18" ht="15.75" hidden="1" customHeight="1" thickBot="1">
      <c r="B26" s="1151" t="s">
        <v>1752</v>
      </c>
      <c r="C26" s="1153" t="s">
        <v>1753</v>
      </c>
      <c r="D26" s="1153"/>
      <c r="E26" s="1153"/>
      <c r="F26" s="1153"/>
      <c r="G26" s="1168"/>
      <c r="H26" s="1170" t="s">
        <v>1754</v>
      </c>
      <c r="I26" s="1155"/>
      <c r="J26" s="1171"/>
      <c r="K26" s="1174" t="s">
        <v>1755</v>
      </c>
      <c r="L26" s="1174"/>
      <c r="M26" s="1174"/>
      <c r="N26" s="1174"/>
      <c r="O26" s="1175" t="s">
        <v>1756</v>
      </c>
      <c r="P26" s="1175"/>
      <c r="Q26" s="1175"/>
      <c r="R26" s="1176" t="s">
        <v>1757</v>
      </c>
    </row>
    <row r="27" spans="2:18" ht="15" hidden="1" customHeight="1">
      <c r="B27" s="1152"/>
      <c r="C27" s="1154"/>
      <c r="D27" s="1154"/>
      <c r="E27" s="1154"/>
      <c r="F27" s="1154"/>
      <c r="G27" s="1169"/>
      <c r="H27" s="1172"/>
      <c r="I27" s="1156"/>
      <c r="J27" s="1173"/>
      <c r="K27" s="1178" t="s">
        <v>1758</v>
      </c>
      <c r="L27" s="1178"/>
      <c r="M27" s="1178" t="s">
        <v>1759</v>
      </c>
      <c r="N27" s="1178"/>
      <c r="O27" s="1179" t="s">
        <v>1760</v>
      </c>
      <c r="P27" s="1179"/>
      <c r="Q27" s="734" t="s">
        <v>1759</v>
      </c>
      <c r="R27" s="1177"/>
    </row>
    <row r="28" spans="2:18" ht="15.75" hidden="1" customHeight="1" thickBot="1">
      <c r="B28" s="735" t="s">
        <v>1761</v>
      </c>
      <c r="C28" s="1188" t="s">
        <v>2103</v>
      </c>
      <c r="D28" s="1189"/>
      <c r="E28" s="1189"/>
      <c r="F28" s="1189"/>
      <c r="G28" s="1190"/>
      <c r="H28" s="1191">
        <v>1</v>
      </c>
      <c r="I28" s="1192"/>
      <c r="J28" s="1193"/>
      <c r="K28" s="1180">
        <v>1</v>
      </c>
      <c r="L28" s="1180"/>
      <c r="M28" s="1180">
        <v>0</v>
      </c>
      <c r="N28" s="1180"/>
      <c r="O28" s="1184">
        <v>228.78399999999999</v>
      </c>
      <c r="P28" s="1184"/>
      <c r="Q28" s="736">
        <v>86.007400000000004</v>
      </c>
      <c r="R28" s="737">
        <f>TRUNC((H28*+((K28*O28)+(M28*Q28))),4)</f>
        <v>228.78399999999999</v>
      </c>
    </row>
    <row r="29" spans="2:18" ht="29.25" hidden="1" customHeight="1">
      <c r="B29" s="738"/>
      <c r="C29" s="1185"/>
      <c r="D29" s="1185"/>
      <c r="E29" s="1185"/>
      <c r="F29" s="1185"/>
      <c r="G29" s="1142"/>
      <c r="H29" s="1181"/>
      <c r="I29" s="1182"/>
      <c r="J29" s="1183"/>
      <c r="K29" s="1186"/>
      <c r="L29" s="1186"/>
      <c r="M29" s="1186"/>
      <c r="N29" s="1186"/>
      <c r="O29" s="1187" t="str">
        <f>IF(ISERROR(VLOOKUP(B29,'[7]B.D EQUIPAMENTOS'!$A$2:$S$3179,4,0)),"",(VLOOKUP(B29,'[7]B.D EQUIPAMENTOS'!$A$2:$S$3179,4,0)))</f>
        <v/>
      </c>
      <c r="P29" s="1187"/>
      <c r="Q29" s="739" t="str">
        <f>IF(ISERROR(VLOOKUP(B29,'[7]B.D EQUIPAMENTOS'!$A$2:$S$3179,3,0)),"",(VLOOKUP(B29,'[7]B.D EQUIPAMENTOS'!$A$2:$S$3179,3,0)))</f>
        <v/>
      </c>
      <c r="R29" s="737"/>
    </row>
    <row r="30" spans="2:18" ht="15.75" hidden="1" customHeight="1" thickBot="1">
      <c r="B30" s="1163" t="s">
        <v>1762</v>
      </c>
      <c r="C30" s="1164"/>
      <c r="D30" s="1164"/>
      <c r="E30" s="1164"/>
      <c r="F30" s="1164"/>
      <c r="G30" s="1164"/>
      <c r="H30" s="1164"/>
      <c r="I30" s="1164"/>
      <c r="J30" s="1164"/>
      <c r="K30" s="1164"/>
      <c r="L30" s="1164"/>
      <c r="M30" s="1164"/>
      <c r="N30" s="1164"/>
      <c r="O30" s="1164"/>
      <c r="P30" s="1165"/>
      <c r="Q30" s="1146">
        <f>SUM(R28:R29)</f>
        <v>228.78399999999999</v>
      </c>
      <c r="R30" s="1147"/>
    </row>
    <row r="31" spans="2:18" ht="15.75" hidden="1" customHeight="1" thickBot="1">
      <c r="B31" s="1148"/>
      <c r="C31" s="1149"/>
      <c r="D31" s="1149"/>
      <c r="E31" s="1149"/>
      <c r="F31" s="1149"/>
      <c r="G31" s="1149"/>
      <c r="H31" s="1149"/>
      <c r="I31" s="1149"/>
      <c r="J31" s="1149"/>
      <c r="K31" s="1149"/>
      <c r="L31" s="1149"/>
      <c r="M31" s="1149"/>
      <c r="N31" s="1149"/>
      <c r="O31" s="1149"/>
      <c r="P31" s="1149"/>
      <c r="Q31" s="1149"/>
      <c r="R31" s="1150"/>
    </row>
    <row r="32" spans="2:18" ht="14.25" hidden="1" customHeight="1" thickBot="1">
      <c r="B32" s="1151" t="s">
        <v>1763</v>
      </c>
      <c r="C32" s="1153" t="s">
        <v>1764</v>
      </c>
      <c r="D32" s="1153"/>
      <c r="E32" s="1153"/>
      <c r="F32" s="1153"/>
      <c r="G32" s="1153"/>
      <c r="H32" s="1155"/>
      <c r="I32" s="1155"/>
      <c r="J32" s="1155"/>
      <c r="K32" s="1157" t="s">
        <v>1754</v>
      </c>
      <c r="L32" s="1157"/>
      <c r="M32" s="1157" t="s">
        <v>248</v>
      </c>
      <c r="N32" s="1157"/>
      <c r="O32" s="1159" t="s">
        <v>1765</v>
      </c>
      <c r="P32" s="1159"/>
      <c r="Q32" s="1157" t="s">
        <v>1757</v>
      </c>
      <c r="R32" s="1161"/>
    </row>
    <row r="33" spans="2:18" ht="14.25" hidden="1" customHeight="1">
      <c r="B33" s="1152"/>
      <c r="C33" s="1154"/>
      <c r="D33" s="1154"/>
      <c r="E33" s="1154"/>
      <c r="F33" s="1154"/>
      <c r="G33" s="1154"/>
      <c r="H33" s="1156"/>
      <c r="I33" s="1156"/>
      <c r="J33" s="1156"/>
      <c r="K33" s="1158"/>
      <c r="L33" s="1158"/>
      <c r="M33" s="1158"/>
      <c r="N33" s="1158"/>
      <c r="O33" s="1160"/>
      <c r="P33" s="1160"/>
      <c r="Q33" s="1158"/>
      <c r="R33" s="1162"/>
    </row>
    <row r="34" spans="2:18" ht="15" hidden="1" customHeight="1" thickBot="1">
      <c r="B34" s="735" t="s">
        <v>1766</v>
      </c>
      <c r="C34" s="1127" t="s">
        <v>2104</v>
      </c>
      <c r="D34" s="1128"/>
      <c r="E34" s="1128"/>
      <c r="F34" s="1128"/>
      <c r="G34" s="1129"/>
      <c r="H34" s="1130"/>
      <c r="I34" s="1130"/>
      <c r="J34" s="1131"/>
      <c r="K34" s="1132">
        <v>2</v>
      </c>
      <c r="L34" s="1132"/>
      <c r="M34" s="1132" t="s">
        <v>220</v>
      </c>
      <c r="N34" s="1132"/>
      <c r="O34" s="1133">
        <v>17.4222</v>
      </c>
      <c r="P34" s="1134"/>
      <c r="Q34" s="1135">
        <f>TRUNC(K34*O34,4)</f>
        <v>34.8444</v>
      </c>
      <c r="R34" s="1136"/>
    </row>
    <row r="35" spans="2:18" ht="15" hidden="1" customHeight="1">
      <c r="B35" s="738" t="s">
        <v>1767</v>
      </c>
      <c r="C35" s="1137" t="s">
        <v>2105</v>
      </c>
      <c r="D35" s="1138"/>
      <c r="E35" s="1138"/>
      <c r="F35" s="1138"/>
      <c r="G35" s="1138"/>
      <c r="H35" s="1139"/>
      <c r="I35" s="1140"/>
      <c r="J35" s="1141"/>
      <c r="K35" s="1143">
        <v>1.2999999999999999E-3</v>
      </c>
      <c r="L35" s="1143"/>
      <c r="M35" s="1143" t="s">
        <v>1768</v>
      </c>
      <c r="N35" s="1143"/>
      <c r="O35" s="1133">
        <v>4532.3361999999997</v>
      </c>
      <c r="P35" s="1134"/>
      <c r="Q35" s="1144">
        <f>TRUNC(K35*O35,4)</f>
        <v>5.8920000000000003</v>
      </c>
      <c r="R35" s="1145"/>
    </row>
    <row r="36" spans="2:18" ht="15.75" hidden="1" customHeight="1" thickBot="1">
      <c r="B36" s="738"/>
      <c r="C36" s="1142" t="str">
        <f>IF(ISERROR(VLOOKUP(B36,'[7]B.D MÃO DE OBRA'!$A$2:$B$3244,2,0)),"",(VLOOKUP(B36,'[7]B.D MÃO DE OBRA'!$A$2:$B$3244,2,0)))</f>
        <v/>
      </c>
      <c r="D36" s="1138"/>
      <c r="E36" s="1138"/>
      <c r="F36" s="1138"/>
      <c r="G36" s="1138"/>
      <c r="H36" s="1139"/>
      <c r="I36" s="1140"/>
      <c r="J36" s="1141"/>
      <c r="K36" s="1143"/>
      <c r="L36" s="1143"/>
      <c r="M36" s="1143"/>
      <c r="N36" s="1143"/>
      <c r="O36" s="1133" t="str">
        <f>IF(ISERROR(VLOOKUP(B36,'[7]B.D MÃO DE OBRA'!$A$2:$D$3244,3,0)),"",(VLOOKUP(B36,'[7]B.D MÃO DE OBRA'!$A$2:$D$3244,3,0)))</f>
        <v/>
      </c>
      <c r="P36" s="1134"/>
      <c r="Q36" s="1144"/>
      <c r="R36" s="1145"/>
    </row>
    <row r="37" spans="2:18" ht="15" hidden="1" customHeight="1">
      <c r="B37" s="740"/>
      <c r="C37" s="741"/>
      <c r="D37" s="741"/>
      <c r="E37" s="741"/>
      <c r="F37" s="742"/>
      <c r="G37" s="1197" t="s">
        <v>1769</v>
      </c>
      <c r="H37" s="1197"/>
      <c r="I37" s="1197"/>
      <c r="J37" s="1197"/>
      <c r="K37" s="1197"/>
      <c r="L37" s="1197"/>
      <c r="M37" s="1197"/>
      <c r="N37" s="1197"/>
      <c r="O37" s="1197"/>
      <c r="P37" s="1198"/>
      <c r="Q37" s="1201">
        <f>SUM(Q34:R36)</f>
        <v>40.736400000000003</v>
      </c>
      <c r="R37" s="1202"/>
    </row>
    <row r="38" spans="2:18" ht="15" hidden="1" customHeight="1">
      <c r="B38" s="1230" t="s">
        <v>1770</v>
      </c>
      <c r="C38" s="1231"/>
      <c r="D38" s="1231"/>
      <c r="E38" s="1232">
        <v>700</v>
      </c>
      <c r="F38" s="1233"/>
      <c r="G38" s="1197" t="s">
        <v>1771</v>
      </c>
      <c r="H38" s="1197"/>
      <c r="I38" s="1197"/>
      <c r="J38" s="1197"/>
      <c r="K38" s="1197"/>
      <c r="L38" s="1197"/>
      <c r="M38" s="1197"/>
      <c r="N38" s="1197"/>
      <c r="O38" s="1197"/>
      <c r="P38" s="1198"/>
      <c r="Q38" s="1199">
        <f>TRUNC((Q37+Q30),4)</f>
        <v>269.5204</v>
      </c>
      <c r="R38" s="1200"/>
    </row>
    <row r="39" spans="2:18" ht="15.75" hidden="1" customHeight="1" thickBot="1">
      <c r="B39" s="1230"/>
      <c r="C39" s="1231"/>
      <c r="D39" s="1231"/>
      <c r="E39" s="1232"/>
      <c r="F39" s="1233"/>
      <c r="G39" s="1164" t="s">
        <v>1772</v>
      </c>
      <c r="H39" s="1164"/>
      <c r="I39" s="1164"/>
      <c r="J39" s="1164"/>
      <c r="K39" s="1164"/>
      <c r="L39" s="1164"/>
      <c r="M39" s="1164"/>
      <c r="N39" s="1164"/>
      <c r="O39" s="1164"/>
      <c r="P39" s="1165"/>
      <c r="Q39" s="1234">
        <f>Q38/E38</f>
        <v>0.38502914285714285</v>
      </c>
      <c r="R39" s="1235"/>
    </row>
    <row r="40" spans="2:18" ht="15.75" hidden="1" customHeight="1" thickBot="1">
      <c r="B40" s="1148"/>
      <c r="C40" s="1149"/>
      <c r="D40" s="1149"/>
      <c r="E40" s="1149"/>
      <c r="F40" s="1149"/>
      <c r="G40" s="1149"/>
      <c r="H40" s="1149"/>
      <c r="I40" s="1149"/>
      <c r="J40" s="1149"/>
      <c r="K40" s="1149"/>
      <c r="L40" s="1149"/>
      <c r="M40" s="1149"/>
      <c r="N40" s="1149"/>
      <c r="O40" s="1149"/>
      <c r="P40" s="1149"/>
      <c r="Q40" s="1228"/>
      <c r="R40" s="1229"/>
    </row>
    <row r="41" spans="2:18" ht="15.75" hidden="1" customHeight="1" thickBot="1">
      <c r="B41" s="1225" t="s">
        <v>1773</v>
      </c>
      <c r="C41" s="1226"/>
      <c r="D41" s="1226"/>
      <c r="E41" s="1226"/>
      <c r="F41" s="1226"/>
      <c r="G41" s="1226"/>
      <c r="H41" s="1226"/>
      <c r="I41" s="1226"/>
      <c r="J41" s="1226"/>
      <c r="K41" s="1226"/>
      <c r="L41" s="1226"/>
      <c r="M41" s="1226"/>
      <c r="N41" s="1227"/>
      <c r="O41" s="1194">
        <f>TRUNC((Q39),2)</f>
        <v>0.38</v>
      </c>
      <c r="P41" s="1195"/>
      <c r="Q41" s="1195"/>
      <c r="R41" s="1196"/>
    </row>
    <row r="42" spans="2:18" ht="15.75" hidden="1" thickBot="1">
      <c r="B42" s="1236"/>
      <c r="C42" s="1237"/>
      <c r="D42" s="1237"/>
      <c r="E42" s="1237"/>
      <c r="F42" s="1237"/>
      <c r="G42" s="1237"/>
      <c r="H42" s="1237"/>
      <c r="I42" s="1237"/>
      <c r="J42" s="1237"/>
      <c r="K42" s="1237"/>
      <c r="L42" s="1237"/>
      <c r="M42" s="1237"/>
      <c r="N42" s="1237"/>
      <c r="O42" s="1237"/>
      <c r="P42" s="1237"/>
      <c r="Q42" s="1237"/>
      <c r="R42" s="1238"/>
    </row>
    <row r="43" spans="2:18" hidden="1"/>
    <row r="50" spans="6:7" ht="15">
      <c r="F50" s="1077" t="s">
        <v>2208</v>
      </c>
      <c r="G50" s="1077"/>
    </row>
    <row r="51" spans="6:7" ht="15">
      <c r="F51" s="1077" t="s">
        <v>2209</v>
      </c>
      <c r="G51" s="1077"/>
    </row>
  </sheetData>
  <mergeCells count="133">
    <mergeCell ref="F50:G50"/>
    <mergeCell ref="F51:G51"/>
    <mergeCell ref="B24:N24"/>
    <mergeCell ref="O24:R24"/>
    <mergeCell ref="B23:R23"/>
    <mergeCell ref="G20:P20"/>
    <mergeCell ref="Q20:R20"/>
    <mergeCell ref="B21:D21"/>
    <mergeCell ref="E21:F21"/>
    <mergeCell ref="G21:P21"/>
    <mergeCell ref="Q21:R21"/>
    <mergeCell ref="B22:D22"/>
    <mergeCell ref="E22:F22"/>
    <mergeCell ref="G22:P22"/>
    <mergeCell ref="Q22:R22"/>
    <mergeCell ref="B38:D38"/>
    <mergeCell ref="E38:F38"/>
    <mergeCell ref="B39:D39"/>
    <mergeCell ref="E39:F39"/>
    <mergeCell ref="G39:P39"/>
    <mergeCell ref="Q39:R39"/>
    <mergeCell ref="B40:R40"/>
    <mergeCell ref="B41:N41"/>
    <mergeCell ref="B42:R42"/>
    <mergeCell ref="O19:P19"/>
    <mergeCell ref="Q19:R19"/>
    <mergeCell ref="C18:G18"/>
    <mergeCell ref="H18:J18"/>
    <mergeCell ref="K18:L18"/>
    <mergeCell ref="M18:N18"/>
    <mergeCell ref="O18:P18"/>
    <mergeCell ref="Q18:R18"/>
    <mergeCell ref="C17:G17"/>
    <mergeCell ref="H17:J17"/>
    <mergeCell ref="K17:L17"/>
    <mergeCell ref="M17:N17"/>
    <mergeCell ref="O17:P17"/>
    <mergeCell ref="Q17:R17"/>
    <mergeCell ref="C19:G19"/>
    <mergeCell ref="H19:J19"/>
    <mergeCell ref="K19:L19"/>
    <mergeCell ref="M19:N19"/>
    <mergeCell ref="B13:P13"/>
    <mergeCell ref="Q13:R13"/>
    <mergeCell ref="B14:R14"/>
    <mergeCell ref="B15:B16"/>
    <mergeCell ref="C15:G16"/>
    <mergeCell ref="H15:J16"/>
    <mergeCell ref="K15:L16"/>
    <mergeCell ref="M15:N16"/>
    <mergeCell ref="O15:P16"/>
    <mergeCell ref="Q15:R16"/>
    <mergeCell ref="M11:N11"/>
    <mergeCell ref="B8:C8"/>
    <mergeCell ref="B9:B10"/>
    <mergeCell ref="C9:G10"/>
    <mergeCell ref="H9:J10"/>
    <mergeCell ref="K9:N9"/>
    <mergeCell ref="O11:P11"/>
    <mergeCell ref="C12:G12"/>
    <mergeCell ref="H12:J12"/>
    <mergeCell ref="K12:L12"/>
    <mergeCell ref="M12:N12"/>
    <mergeCell ref="O12:P12"/>
    <mergeCell ref="C11:G11"/>
    <mergeCell ref="H11:J11"/>
    <mergeCell ref="K11:L11"/>
    <mergeCell ref="B2:R2"/>
    <mergeCell ref="O9:Q9"/>
    <mergeCell ref="R9:R10"/>
    <mergeCell ref="K10:L10"/>
    <mergeCell ref="M10:N10"/>
    <mergeCell ref="O10:P10"/>
    <mergeCell ref="D3:R3"/>
    <mergeCell ref="D4:R4"/>
    <mergeCell ref="D5:R5"/>
    <mergeCell ref="B6:R6"/>
    <mergeCell ref="B3:C3"/>
    <mergeCell ref="B4:C4"/>
    <mergeCell ref="B5:C5"/>
    <mergeCell ref="O41:R41"/>
    <mergeCell ref="G38:P38"/>
    <mergeCell ref="Q38:R38"/>
    <mergeCell ref="K36:L36"/>
    <mergeCell ref="M36:N36"/>
    <mergeCell ref="O36:P36"/>
    <mergeCell ref="Q36:R36"/>
    <mergeCell ref="Q37:R37"/>
    <mergeCell ref="G37:P37"/>
    <mergeCell ref="K28:L28"/>
    <mergeCell ref="H29:J29"/>
    <mergeCell ref="M28:N28"/>
    <mergeCell ref="O28:P28"/>
    <mergeCell ref="C29:G29"/>
    <mergeCell ref="M29:N29"/>
    <mergeCell ref="O29:P29"/>
    <mergeCell ref="K29:L29"/>
    <mergeCell ref="C28:G28"/>
    <mergeCell ref="H28:J28"/>
    <mergeCell ref="B25:C25"/>
    <mergeCell ref="B26:B27"/>
    <mergeCell ref="C26:G27"/>
    <mergeCell ref="H26:J27"/>
    <mergeCell ref="K26:N26"/>
    <mergeCell ref="O26:Q26"/>
    <mergeCell ref="R26:R27"/>
    <mergeCell ref="K27:L27"/>
    <mergeCell ref="M27:N27"/>
    <mergeCell ref="O27:P27"/>
    <mergeCell ref="Q30:R30"/>
    <mergeCell ref="B31:R31"/>
    <mergeCell ref="B32:B33"/>
    <mergeCell ref="C32:G33"/>
    <mergeCell ref="H32:J33"/>
    <mergeCell ref="K32:L33"/>
    <mergeCell ref="M32:N33"/>
    <mergeCell ref="O32:P33"/>
    <mergeCell ref="Q32:R33"/>
    <mergeCell ref="B30:P30"/>
    <mergeCell ref="C34:G34"/>
    <mergeCell ref="H34:J34"/>
    <mergeCell ref="K34:L34"/>
    <mergeCell ref="M34:N34"/>
    <mergeCell ref="O34:P34"/>
    <mergeCell ref="Q34:R34"/>
    <mergeCell ref="C35:G35"/>
    <mergeCell ref="H35:J35"/>
    <mergeCell ref="C36:G36"/>
    <mergeCell ref="H36:J36"/>
    <mergeCell ref="K35:L35"/>
    <mergeCell ref="M35:N35"/>
    <mergeCell ref="O35:P35"/>
    <mergeCell ref="Q35:R3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opLeftCell="B7" workbookViewId="0">
      <selection activeCell="G12" sqref="G12"/>
    </sheetView>
  </sheetViews>
  <sheetFormatPr defaultRowHeight="15"/>
  <cols>
    <col min="2" max="2" width="15.42578125" customWidth="1"/>
    <col min="3" max="3" width="14" customWidth="1"/>
    <col min="4" max="4" width="50.5703125" customWidth="1"/>
    <col min="5" max="5" width="13.28515625" customWidth="1"/>
    <col min="6" max="6" width="15.42578125" customWidth="1"/>
    <col min="7" max="7" width="13.140625" customWidth="1"/>
    <col min="8" max="8" width="15.7109375" customWidth="1"/>
  </cols>
  <sheetData>
    <row r="2" spans="2:8" ht="15.75" thickBot="1"/>
    <row r="3" spans="2:8" ht="105" customHeight="1" thickBot="1">
      <c r="B3" s="1239" t="s">
        <v>2142</v>
      </c>
      <c r="C3" s="1240"/>
      <c r="D3" s="1240"/>
      <c r="E3" s="1240"/>
      <c r="F3" s="1240"/>
      <c r="G3" s="1240"/>
      <c r="H3" s="1241"/>
    </row>
    <row r="4" spans="2:8" ht="31.5" customHeight="1">
      <c r="B4" s="619" t="s">
        <v>2143</v>
      </c>
      <c r="C4" s="1242" t="str">
        <f>CFF!C5</f>
        <v>PRESTAÇÃO DE SERVIÇOS PARA DESMATAMENTO, DESTOCAMENTO, LIMPEZA DE ÁREA, RECONFORMAÇÃO E  RECUPERAÇÃO AMBIENTAL DE JAZIDAS E DOS BORDOS REFERENTE A OBRA DE PAVIMENTAÇÃO DA RODOVIA MT 208</v>
      </c>
      <c r="D4" s="1243"/>
      <c r="E4" s="1243"/>
      <c r="F4" s="1243"/>
      <c r="G4" s="1243"/>
      <c r="H4" s="1244"/>
    </row>
    <row r="5" spans="2:8">
      <c r="B5" s="620" t="s">
        <v>2144</v>
      </c>
      <c r="C5" s="1245" t="str">
        <f>CFF!C6</f>
        <v>RODOVIA MT 208 - SENTIDO TUTILÂNDIA - ARIPUANÃ - MT</v>
      </c>
      <c r="D5" s="1246"/>
      <c r="E5" s="1246"/>
      <c r="F5" s="1247"/>
      <c r="G5" s="1248" t="s">
        <v>2145</v>
      </c>
      <c r="H5" s="1249"/>
    </row>
    <row r="6" spans="2:8">
      <c r="B6" s="1254" t="s">
        <v>2146</v>
      </c>
      <c r="C6" s="1256" t="s">
        <v>1661</v>
      </c>
      <c r="D6" s="1257"/>
      <c r="E6" s="655" t="s">
        <v>1662</v>
      </c>
      <c r="F6" s="621">
        <v>0.2742</v>
      </c>
      <c r="G6" s="1250" t="str">
        <f>'PLAN ORÇAMENTÁRIA'!L5</f>
        <v>TAB. DE REF. CUSTO: SINAPI 10/2022 NÃO DESONERADA SICRO/DNIT/MT JULHO 2022</v>
      </c>
      <c r="H6" s="1251"/>
    </row>
    <row r="7" spans="2:8" ht="35.25" customHeight="1" thickBot="1">
      <c r="B7" s="1255"/>
      <c r="C7" s="1258"/>
      <c r="D7" s="1259"/>
      <c r="E7" s="654" t="s">
        <v>2147</v>
      </c>
      <c r="F7" s="622" t="s">
        <v>2181</v>
      </c>
      <c r="G7" s="1252"/>
      <c r="H7" s="1253"/>
    </row>
    <row r="8" spans="2:8" ht="20.25" thickBot="1">
      <c r="B8" s="1260" t="s">
        <v>2148</v>
      </c>
      <c r="C8" s="1261"/>
      <c r="D8" s="1261"/>
      <c r="E8" s="1261"/>
      <c r="F8" s="1261"/>
      <c r="G8" s="1261"/>
      <c r="H8" s="1262"/>
    </row>
    <row r="9" spans="2:8" ht="15.75" thickTop="1">
      <c r="B9" s="1263" t="s">
        <v>2149</v>
      </c>
      <c r="C9" s="1265" t="s">
        <v>2150</v>
      </c>
      <c r="D9" s="1266"/>
      <c r="E9" s="1266"/>
      <c r="F9" s="1266"/>
      <c r="G9" s="1266"/>
      <c r="H9" s="623" t="s">
        <v>3</v>
      </c>
    </row>
    <row r="10" spans="2:8">
      <c r="B10" s="1264"/>
      <c r="C10" s="624" t="s">
        <v>2151</v>
      </c>
      <c r="D10" s="625" t="s">
        <v>1677</v>
      </c>
      <c r="E10" s="625" t="s">
        <v>2141</v>
      </c>
      <c r="F10" s="625" t="s">
        <v>1656</v>
      </c>
      <c r="G10" s="626" t="s">
        <v>2152</v>
      </c>
      <c r="H10" s="627" t="s">
        <v>2153</v>
      </c>
    </row>
    <row r="11" spans="2:8" ht="45.75" customHeight="1">
      <c r="B11" s="628" t="s">
        <v>6</v>
      </c>
      <c r="C11" s="629">
        <v>4417</v>
      </c>
      <c r="D11" s="630" t="s">
        <v>354</v>
      </c>
      <c r="E11" s="629" t="s">
        <v>57</v>
      </c>
      <c r="F11" s="631">
        <v>1</v>
      </c>
      <c r="G11" s="679">
        <v>6.93</v>
      </c>
      <c r="H11" s="632">
        <f t="shared" ref="H11:H17" si="0">G11*F11</f>
        <v>6.93</v>
      </c>
    </row>
    <row r="12" spans="2:8" ht="30.75" customHeight="1">
      <c r="B12" s="628" t="s">
        <v>6</v>
      </c>
      <c r="C12" s="629">
        <v>4491</v>
      </c>
      <c r="D12" s="630" t="s">
        <v>2154</v>
      </c>
      <c r="E12" s="629" t="s">
        <v>57</v>
      </c>
      <c r="F12" s="631">
        <v>4</v>
      </c>
      <c r="G12" s="679">
        <v>11.67</v>
      </c>
      <c r="H12" s="632">
        <f t="shared" si="0"/>
        <v>46.68</v>
      </c>
    </row>
    <row r="13" spans="2:8" ht="34.5" customHeight="1">
      <c r="B13" s="628" t="s">
        <v>6</v>
      </c>
      <c r="C13" s="629">
        <v>4813</v>
      </c>
      <c r="D13" s="630" t="s">
        <v>2155</v>
      </c>
      <c r="E13" s="629" t="s">
        <v>3</v>
      </c>
      <c r="F13" s="631">
        <v>1</v>
      </c>
      <c r="G13" s="679">
        <v>400</v>
      </c>
      <c r="H13" s="632">
        <f t="shared" si="0"/>
        <v>400</v>
      </c>
    </row>
    <row r="14" spans="2:8" ht="26.25" customHeight="1">
      <c r="B14" s="628" t="s">
        <v>6</v>
      </c>
      <c r="C14" s="629">
        <v>5075</v>
      </c>
      <c r="D14" s="630" t="s">
        <v>360</v>
      </c>
      <c r="E14" s="629" t="s">
        <v>361</v>
      </c>
      <c r="F14" s="631">
        <v>0.11</v>
      </c>
      <c r="G14" s="679">
        <v>25.89</v>
      </c>
      <c r="H14" s="632">
        <f t="shared" si="0"/>
        <v>2.8479000000000001</v>
      </c>
    </row>
    <row r="15" spans="2:8" ht="30.75" customHeight="1">
      <c r="B15" s="628" t="s">
        <v>2156</v>
      </c>
      <c r="C15" s="629">
        <v>88262</v>
      </c>
      <c r="D15" s="630" t="s">
        <v>219</v>
      </c>
      <c r="E15" s="629" t="s">
        <v>220</v>
      </c>
      <c r="F15" s="631">
        <v>1</v>
      </c>
      <c r="G15" s="679">
        <v>24.32</v>
      </c>
      <c r="H15" s="632">
        <f t="shared" si="0"/>
        <v>24.32</v>
      </c>
    </row>
    <row r="16" spans="2:8" ht="17.25" customHeight="1">
      <c r="B16" s="628" t="s">
        <v>2156</v>
      </c>
      <c r="C16" s="629">
        <v>88316</v>
      </c>
      <c r="D16" s="630" t="s">
        <v>363</v>
      </c>
      <c r="E16" s="629" t="s">
        <v>220</v>
      </c>
      <c r="F16" s="631">
        <v>2</v>
      </c>
      <c r="G16" s="679">
        <v>19.45</v>
      </c>
      <c r="H16" s="632">
        <f t="shared" si="0"/>
        <v>38.9</v>
      </c>
    </row>
    <row r="17" spans="2:8" ht="45" customHeight="1">
      <c r="B17" s="628" t="s">
        <v>2156</v>
      </c>
      <c r="C17" s="629">
        <v>94962</v>
      </c>
      <c r="D17" s="630" t="s">
        <v>365</v>
      </c>
      <c r="E17" s="629" t="s">
        <v>134</v>
      </c>
      <c r="F17" s="631">
        <v>0.01</v>
      </c>
      <c r="G17" s="679">
        <v>438.71</v>
      </c>
      <c r="H17" s="632">
        <f t="shared" si="0"/>
        <v>4.3871000000000002</v>
      </c>
    </row>
    <row r="18" spans="2:8">
      <c r="B18" s="1267" t="s">
        <v>2157</v>
      </c>
      <c r="C18" s="1268"/>
      <c r="D18" s="1268"/>
      <c r="E18" s="633"/>
      <c r="F18" s="633"/>
      <c r="G18" s="634" t="s">
        <v>1693</v>
      </c>
      <c r="H18" s="635">
        <f>SUM(H11:H17)</f>
        <v>524.06500000000005</v>
      </c>
    </row>
    <row r="23" spans="2:8">
      <c r="D23" s="1077" t="s">
        <v>2210</v>
      </c>
      <c r="E23" s="1077"/>
    </row>
    <row r="24" spans="2:8">
      <c r="D24" s="1077" t="s">
        <v>2209</v>
      </c>
      <c r="E24" s="1077"/>
    </row>
  </sheetData>
  <mergeCells count="13">
    <mergeCell ref="D23:E23"/>
    <mergeCell ref="D24:E24"/>
    <mergeCell ref="B8:H8"/>
    <mergeCell ref="B9:B10"/>
    <mergeCell ref="C9:G9"/>
    <mergeCell ref="B18:D18"/>
    <mergeCell ref="B3:H3"/>
    <mergeCell ref="C4:H4"/>
    <mergeCell ref="C5:F5"/>
    <mergeCell ref="G5:H5"/>
    <mergeCell ref="G6:H7"/>
    <mergeCell ref="B6:B7"/>
    <mergeCell ref="C6:D7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7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4"/>
  <dimension ref="A1:E40"/>
  <sheetViews>
    <sheetView topLeftCell="A8" zoomScaleNormal="100" workbookViewId="0">
      <selection activeCell="A40" sqref="A40:E40"/>
    </sheetView>
  </sheetViews>
  <sheetFormatPr defaultRowHeight="12.75"/>
  <cols>
    <col min="1" max="1" width="31" style="38" customWidth="1"/>
    <col min="2" max="4" width="15.7109375" style="38" customWidth="1"/>
    <col min="5" max="5" width="27.42578125" style="38" customWidth="1"/>
    <col min="6" max="255" width="9.140625" style="38"/>
    <col min="256" max="256" width="19.140625" style="38" customWidth="1"/>
    <col min="257" max="257" width="43.7109375" style="38" customWidth="1"/>
    <col min="258" max="258" width="32.7109375" style="38" customWidth="1"/>
    <col min="259" max="259" width="15.7109375" style="38" customWidth="1"/>
    <col min="260" max="260" width="50.7109375" style="38" customWidth="1"/>
    <col min="261" max="261" width="14.7109375" style="38" bestFit="1" customWidth="1"/>
    <col min="262" max="511" width="9.140625" style="38"/>
    <col min="512" max="512" width="19.140625" style="38" customWidth="1"/>
    <col min="513" max="513" width="43.7109375" style="38" customWidth="1"/>
    <col min="514" max="514" width="32.7109375" style="38" customWidth="1"/>
    <col min="515" max="515" width="15.7109375" style="38" customWidth="1"/>
    <col min="516" max="516" width="50.7109375" style="38" customWidth="1"/>
    <col min="517" max="517" width="14.7109375" style="38" bestFit="1" customWidth="1"/>
    <col min="518" max="767" width="9.140625" style="38"/>
    <col min="768" max="768" width="19.140625" style="38" customWidth="1"/>
    <col min="769" max="769" width="43.7109375" style="38" customWidth="1"/>
    <col min="770" max="770" width="32.7109375" style="38" customWidth="1"/>
    <col min="771" max="771" width="15.7109375" style="38" customWidth="1"/>
    <col min="772" max="772" width="50.7109375" style="38" customWidth="1"/>
    <col min="773" max="773" width="14.7109375" style="38" bestFit="1" customWidth="1"/>
    <col min="774" max="1023" width="9.140625" style="38"/>
    <col min="1024" max="1024" width="19.140625" style="38" customWidth="1"/>
    <col min="1025" max="1025" width="43.7109375" style="38" customWidth="1"/>
    <col min="1026" max="1026" width="32.7109375" style="38" customWidth="1"/>
    <col min="1027" max="1027" width="15.7109375" style="38" customWidth="1"/>
    <col min="1028" max="1028" width="50.7109375" style="38" customWidth="1"/>
    <col min="1029" max="1029" width="14.7109375" style="38" bestFit="1" customWidth="1"/>
    <col min="1030" max="1279" width="9.140625" style="38"/>
    <col min="1280" max="1280" width="19.140625" style="38" customWidth="1"/>
    <col min="1281" max="1281" width="43.7109375" style="38" customWidth="1"/>
    <col min="1282" max="1282" width="32.7109375" style="38" customWidth="1"/>
    <col min="1283" max="1283" width="15.7109375" style="38" customWidth="1"/>
    <col min="1284" max="1284" width="50.7109375" style="38" customWidth="1"/>
    <col min="1285" max="1285" width="14.7109375" style="38" bestFit="1" customWidth="1"/>
    <col min="1286" max="1535" width="9.140625" style="38"/>
    <col min="1536" max="1536" width="19.140625" style="38" customWidth="1"/>
    <col min="1537" max="1537" width="43.7109375" style="38" customWidth="1"/>
    <col min="1538" max="1538" width="32.7109375" style="38" customWidth="1"/>
    <col min="1539" max="1539" width="15.7109375" style="38" customWidth="1"/>
    <col min="1540" max="1540" width="50.7109375" style="38" customWidth="1"/>
    <col min="1541" max="1541" width="14.7109375" style="38" bestFit="1" customWidth="1"/>
    <col min="1542" max="1791" width="9.140625" style="38"/>
    <col min="1792" max="1792" width="19.140625" style="38" customWidth="1"/>
    <col min="1793" max="1793" width="43.7109375" style="38" customWidth="1"/>
    <col min="1794" max="1794" width="32.7109375" style="38" customWidth="1"/>
    <col min="1795" max="1795" width="15.7109375" style="38" customWidth="1"/>
    <col min="1796" max="1796" width="50.7109375" style="38" customWidth="1"/>
    <col min="1797" max="1797" width="14.7109375" style="38" bestFit="1" customWidth="1"/>
    <col min="1798" max="2047" width="9.140625" style="38"/>
    <col min="2048" max="2048" width="19.140625" style="38" customWidth="1"/>
    <col min="2049" max="2049" width="43.7109375" style="38" customWidth="1"/>
    <col min="2050" max="2050" width="32.7109375" style="38" customWidth="1"/>
    <col min="2051" max="2051" width="15.7109375" style="38" customWidth="1"/>
    <col min="2052" max="2052" width="50.7109375" style="38" customWidth="1"/>
    <col min="2053" max="2053" width="14.7109375" style="38" bestFit="1" customWidth="1"/>
    <col min="2054" max="2303" width="9.140625" style="38"/>
    <col min="2304" max="2304" width="19.140625" style="38" customWidth="1"/>
    <col min="2305" max="2305" width="43.7109375" style="38" customWidth="1"/>
    <col min="2306" max="2306" width="32.7109375" style="38" customWidth="1"/>
    <col min="2307" max="2307" width="15.7109375" style="38" customWidth="1"/>
    <col min="2308" max="2308" width="50.7109375" style="38" customWidth="1"/>
    <col min="2309" max="2309" width="14.7109375" style="38" bestFit="1" customWidth="1"/>
    <col min="2310" max="2559" width="9.140625" style="38"/>
    <col min="2560" max="2560" width="19.140625" style="38" customWidth="1"/>
    <col min="2561" max="2561" width="43.7109375" style="38" customWidth="1"/>
    <col min="2562" max="2562" width="32.7109375" style="38" customWidth="1"/>
    <col min="2563" max="2563" width="15.7109375" style="38" customWidth="1"/>
    <col min="2564" max="2564" width="50.7109375" style="38" customWidth="1"/>
    <col min="2565" max="2565" width="14.7109375" style="38" bestFit="1" customWidth="1"/>
    <col min="2566" max="2815" width="9.140625" style="38"/>
    <col min="2816" max="2816" width="19.140625" style="38" customWidth="1"/>
    <col min="2817" max="2817" width="43.7109375" style="38" customWidth="1"/>
    <col min="2818" max="2818" width="32.7109375" style="38" customWidth="1"/>
    <col min="2819" max="2819" width="15.7109375" style="38" customWidth="1"/>
    <col min="2820" max="2820" width="50.7109375" style="38" customWidth="1"/>
    <col min="2821" max="2821" width="14.7109375" style="38" bestFit="1" customWidth="1"/>
    <col min="2822" max="3071" width="9.140625" style="38"/>
    <col min="3072" max="3072" width="19.140625" style="38" customWidth="1"/>
    <col min="3073" max="3073" width="43.7109375" style="38" customWidth="1"/>
    <col min="3074" max="3074" width="32.7109375" style="38" customWidth="1"/>
    <col min="3075" max="3075" width="15.7109375" style="38" customWidth="1"/>
    <col min="3076" max="3076" width="50.7109375" style="38" customWidth="1"/>
    <col min="3077" max="3077" width="14.7109375" style="38" bestFit="1" customWidth="1"/>
    <col min="3078" max="3327" width="9.140625" style="38"/>
    <col min="3328" max="3328" width="19.140625" style="38" customWidth="1"/>
    <col min="3329" max="3329" width="43.7109375" style="38" customWidth="1"/>
    <col min="3330" max="3330" width="32.7109375" style="38" customWidth="1"/>
    <col min="3331" max="3331" width="15.7109375" style="38" customWidth="1"/>
    <col min="3332" max="3332" width="50.7109375" style="38" customWidth="1"/>
    <col min="3333" max="3333" width="14.7109375" style="38" bestFit="1" customWidth="1"/>
    <col min="3334" max="3583" width="9.140625" style="38"/>
    <col min="3584" max="3584" width="19.140625" style="38" customWidth="1"/>
    <col min="3585" max="3585" width="43.7109375" style="38" customWidth="1"/>
    <col min="3586" max="3586" width="32.7109375" style="38" customWidth="1"/>
    <col min="3587" max="3587" width="15.7109375" style="38" customWidth="1"/>
    <col min="3588" max="3588" width="50.7109375" style="38" customWidth="1"/>
    <col min="3589" max="3589" width="14.7109375" style="38" bestFit="1" customWidth="1"/>
    <col min="3590" max="3839" width="9.140625" style="38"/>
    <col min="3840" max="3840" width="19.140625" style="38" customWidth="1"/>
    <col min="3841" max="3841" width="43.7109375" style="38" customWidth="1"/>
    <col min="3842" max="3842" width="32.7109375" style="38" customWidth="1"/>
    <col min="3843" max="3843" width="15.7109375" style="38" customWidth="1"/>
    <col min="3844" max="3844" width="50.7109375" style="38" customWidth="1"/>
    <col min="3845" max="3845" width="14.7109375" style="38" bestFit="1" customWidth="1"/>
    <col min="3846" max="4095" width="9.140625" style="38"/>
    <col min="4096" max="4096" width="19.140625" style="38" customWidth="1"/>
    <col min="4097" max="4097" width="43.7109375" style="38" customWidth="1"/>
    <col min="4098" max="4098" width="32.7109375" style="38" customWidth="1"/>
    <col min="4099" max="4099" width="15.7109375" style="38" customWidth="1"/>
    <col min="4100" max="4100" width="50.7109375" style="38" customWidth="1"/>
    <col min="4101" max="4101" width="14.7109375" style="38" bestFit="1" customWidth="1"/>
    <col min="4102" max="4351" width="9.140625" style="38"/>
    <col min="4352" max="4352" width="19.140625" style="38" customWidth="1"/>
    <col min="4353" max="4353" width="43.7109375" style="38" customWidth="1"/>
    <col min="4354" max="4354" width="32.7109375" style="38" customWidth="1"/>
    <col min="4355" max="4355" width="15.7109375" style="38" customWidth="1"/>
    <col min="4356" max="4356" width="50.7109375" style="38" customWidth="1"/>
    <col min="4357" max="4357" width="14.7109375" style="38" bestFit="1" customWidth="1"/>
    <col min="4358" max="4607" width="9.140625" style="38"/>
    <col min="4608" max="4608" width="19.140625" style="38" customWidth="1"/>
    <col min="4609" max="4609" width="43.7109375" style="38" customWidth="1"/>
    <col min="4610" max="4610" width="32.7109375" style="38" customWidth="1"/>
    <col min="4611" max="4611" width="15.7109375" style="38" customWidth="1"/>
    <col min="4612" max="4612" width="50.7109375" style="38" customWidth="1"/>
    <col min="4613" max="4613" width="14.7109375" style="38" bestFit="1" customWidth="1"/>
    <col min="4614" max="4863" width="9.140625" style="38"/>
    <col min="4864" max="4864" width="19.140625" style="38" customWidth="1"/>
    <col min="4865" max="4865" width="43.7109375" style="38" customWidth="1"/>
    <col min="4866" max="4866" width="32.7109375" style="38" customWidth="1"/>
    <col min="4867" max="4867" width="15.7109375" style="38" customWidth="1"/>
    <col min="4868" max="4868" width="50.7109375" style="38" customWidth="1"/>
    <col min="4869" max="4869" width="14.7109375" style="38" bestFit="1" customWidth="1"/>
    <col min="4870" max="5119" width="9.140625" style="38"/>
    <col min="5120" max="5120" width="19.140625" style="38" customWidth="1"/>
    <col min="5121" max="5121" width="43.7109375" style="38" customWidth="1"/>
    <col min="5122" max="5122" width="32.7109375" style="38" customWidth="1"/>
    <col min="5123" max="5123" width="15.7109375" style="38" customWidth="1"/>
    <col min="5124" max="5124" width="50.7109375" style="38" customWidth="1"/>
    <col min="5125" max="5125" width="14.7109375" style="38" bestFit="1" customWidth="1"/>
    <col min="5126" max="5375" width="9.140625" style="38"/>
    <col min="5376" max="5376" width="19.140625" style="38" customWidth="1"/>
    <col min="5377" max="5377" width="43.7109375" style="38" customWidth="1"/>
    <col min="5378" max="5378" width="32.7109375" style="38" customWidth="1"/>
    <col min="5379" max="5379" width="15.7109375" style="38" customWidth="1"/>
    <col min="5380" max="5380" width="50.7109375" style="38" customWidth="1"/>
    <col min="5381" max="5381" width="14.7109375" style="38" bestFit="1" customWidth="1"/>
    <col min="5382" max="5631" width="9.140625" style="38"/>
    <col min="5632" max="5632" width="19.140625" style="38" customWidth="1"/>
    <col min="5633" max="5633" width="43.7109375" style="38" customWidth="1"/>
    <col min="5634" max="5634" width="32.7109375" style="38" customWidth="1"/>
    <col min="5635" max="5635" width="15.7109375" style="38" customWidth="1"/>
    <col min="5636" max="5636" width="50.7109375" style="38" customWidth="1"/>
    <col min="5637" max="5637" width="14.7109375" style="38" bestFit="1" customWidth="1"/>
    <col min="5638" max="5887" width="9.140625" style="38"/>
    <col min="5888" max="5888" width="19.140625" style="38" customWidth="1"/>
    <col min="5889" max="5889" width="43.7109375" style="38" customWidth="1"/>
    <col min="5890" max="5890" width="32.7109375" style="38" customWidth="1"/>
    <col min="5891" max="5891" width="15.7109375" style="38" customWidth="1"/>
    <col min="5892" max="5892" width="50.7109375" style="38" customWidth="1"/>
    <col min="5893" max="5893" width="14.7109375" style="38" bestFit="1" customWidth="1"/>
    <col min="5894" max="6143" width="9.140625" style="38"/>
    <col min="6144" max="6144" width="19.140625" style="38" customWidth="1"/>
    <col min="6145" max="6145" width="43.7109375" style="38" customWidth="1"/>
    <col min="6146" max="6146" width="32.7109375" style="38" customWidth="1"/>
    <col min="6147" max="6147" width="15.7109375" style="38" customWidth="1"/>
    <col min="6148" max="6148" width="50.7109375" style="38" customWidth="1"/>
    <col min="6149" max="6149" width="14.7109375" style="38" bestFit="1" customWidth="1"/>
    <col min="6150" max="6399" width="9.140625" style="38"/>
    <col min="6400" max="6400" width="19.140625" style="38" customWidth="1"/>
    <col min="6401" max="6401" width="43.7109375" style="38" customWidth="1"/>
    <col min="6402" max="6402" width="32.7109375" style="38" customWidth="1"/>
    <col min="6403" max="6403" width="15.7109375" style="38" customWidth="1"/>
    <col min="6404" max="6404" width="50.7109375" style="38" customWidth="1"/>
    <col min="6405" max="6405" width="14.7109375" style="38" bestFit="1" customWidth="1"/>
    <col min="6406" max="6655" width="9.140625" style="38"/>
    <col min="6656" max="6656" width="19.140625" style="38" customWidth="1"/>
    <col min="6657" max="6657" width="43.7109375" style="38" customWidth="1"/>
    <col min="6658" max="6658" width="32.7109375" style="38" customWidth="1"/>
    <col min="6659" max="6659" width="15.7109375" style="38" customWidth="1"/>
    <col min="6660" max="6660" width="50.7109375" style="38" customWidth="1"/>
    <col min="6661" max="6661" width="14.7109375" style="38" bestFit="1" customWidth="1"/>
    <col min="6662" max="6911" width="9.140625" style="38"/>
    <col min="6912" max="6912" width="19.140625" style="38" customWidth="1"/>
    <col min="6913" max="6913" width="43.7109375" style="38" customWidth="1"/>
    <col min="6914" max="6914" width="32.7109375" style="38" customWidth="1"/>
    <col min="6915" max="6915" width="15.7109375" style="38" customWidth="1"/>
    <col min="6916" max="6916" width="50.7109375" style="38" customWidth="1"/>
    <col min="6917" max="6917" width="14.7109375" style="38" bestFit="1" customWidth="1"/>
    <col min="6918" max="7167" width="9.140625" style="38"/>
    <col min="7168" max="7168" width="19.140625" style="38" customWidth="1"/>
    <col min="7169" max="7169" width="43.7109375" style="38" customWidth="1"/>
    <col min="7170" max="7170" width="32.7109375" style="38" customWidth="1"/>
    <col min="7171" max="7171" width="15.7109375" style="38" customWidth="1"/>
    <col min="7172" max="7172" width="50.7109375" style="38" customWidth="1"/>
    <col min="7173" max="7173" width="14.7109375" style="38" bestFit="1" customWidth="1"/>
    <col min="7174" max="7423" width="9.140625" style="38"/>
    <col min="7424" max="7424" width="19.140625" style="38" customWidth="1"/>
    <col min="7425" max="7425" width="43.7109375" style="38" customWidth="1"/>
    <col min="7426" max="7426" width="32.7109375" style="38" customWidth="1"/>
    <col min="7427" max="7427" width="15.7109375" style="38" customWidth="1"/>
    <col min="7428" max="7428" width="50.7109375" style="38" customWidth="1"/>
    <col min="7429" max="7429" width="14.7109375" style="38" bestFit="1" customWidth="1"/>
    <col min="7430" max="7679" width="9.140625" style="38"/>
    <col min="7680" max="7680" width="19.140625" style="38" customWidth="1"/>
    <col min="7681" max="7681" width="43.7109375" style="38" customWidth="1"/>
    <col min="7682" max="7682" width="32.7109375" style="38" customWidth="1"/>
    <col min="7683" max="7683" width="15.7109375" style="38" customWidth="1"/>
    <col min="7684" max="7684" width="50.7109375" style="38" customWidth="1"/>
    <col min="7685" max="7685" width="14.7109375" style="38" bestFit="1" customWidth="1"/>
    <col min="7686" max="7935" width="9.140625" style="38"/>
    <col min="7936" max="7936" width="19.140625" style="38" customWidth="1"/>
    <col min="7937" max="7937" width="43.7109375" style="38" customWidth="1"/>
    <col min="7938" max="7938" width="32.7109375" style="38" customWidth="1"/>
    <col min="7939" max="7939" width="15.7109375" style="38" customWidth="1"/>
    <col min="7940" max="7940" width="50.7109375" style="38" customWidth="1"/>
    <col min="7941" max="7941" width="14.7109375" style="38" bestFit="1" customWidth="1"/>
    <col min="7942" max="8191" width="9.140625" style="38"/>
    <col min="8192" max="8192" width="19.140625" style="38" customWidth="1"/>
    <col min="8193" max="8193" width="43.7109375" style="38" customWidth="1"/>
    <col min="8194" max="8194" width="32.7109375" style="38" customWidth="1"/>
    <col min="8195" max="8195" width="15.7109375" style="38" customWidth="1"/>
    <col min="8196" max="8196" width="50.7109375" style="38" customWidth="1"/>
    <col min="8197" max="8197" width="14.7109375" style="38" bestFit="1" customWidth="1"/>
    <col min="8198" max="8447" width="9.140625" style="38"/>
    <col min="8448" max="8448" width="19.140625" style="38" customWidth="1"/>
    <col min="8449" max="8449" width="43.7109375" style="38" customWidth="1"/>
    <col min="8450" max="8450" width="32.7109375" style="38" customWidth="1"/>
    <col min="8451" max="8451" width="15.7109375" style="38" customWidth="1"/>
    <col min="8452" max="8452" width="50.7109375" style="38" customWidth="1"/>
    <col min="8453" max="8453" width="14.7109375" style="38" bestFit="1" customWidth="1"/>
    <col min="8454" max="8703" width="9.140625" style="38"/>
    <col min="8704" max="8704" width="19.140625" style="38" customWidth="1"/>
    <col min="8705" max="8705" width="43.7109375" style="38" customWidth="1"/>
    <col min="8706" max="8706" width="32.7109375" style="38" customWidth="1"/>
    <col min="8707" max="8707" width="15.7109375" style="38" customWidth="1"/>
    <col min="8708" max="8708" width="50.7109375" style="38" customWidth="1"/>
    <col min="8709" max="8709" width="14.7109375" style="38" bestFit="1" customWidth="1"/>
    <col min="8710" max="8959" width="9.140625" style="38"/>
    <col min="8960" max="8960" width="19.140625" style="38" customWidth="1"/>
    <col min="8961" max="8961" width="43.7109375" style="38" customWidth="1"/>
    <col min="8962" max="8962" width="32.7109375" style="38" customWidth="1"/>
    <col min="8963" max="8963" width="15.7109375" style="38" customWidth="1"/>
    <col min="8964" max="8964" width="50.7109375" style="38" customWidth="1"/>
    <col min="8965" max="8965" width="14.7109375" style="38" bestFit="1" customWidth="1"/>
    <col min="8966" max="9215" width="9.140625" style="38"/>
    <col min="9216" max="9216" width="19.140625" style="38" customWidth="1"/>
    <col min="9217" max="9217" width="43.7109375" style="38" customWidth="1"/>
    <col min="9218" max="9218" width="32.7109375" style="38" customWidth="1"/>
    <col min="9219" max="9219" width="15.7109375" style="38" customWidth="1"/>
    <col min="9220" max="9220" width="50.7109375" style="38" customWidth="1"/>
    <col min="9221" max="9221" width="14.7109375" style="38" bestFit="1" customWidth="1"/>
    <col min="9222" max="9471" width="9.140625" style="38"/>
    <col min="9472" max="9472" width="19.140625" style="38" customWidth="1"/>
    <col min="9473" max="9473" width="43.7109375" style="38" customWidth="1"/>
    <col min="9474" max="9474" width="32.7109375" style="38" customWidth="1"/>
    <col min="9475" max="9475" width="15.7109375" style="38" customWidth="1"/>
    <col min="9476" max="9476" width="50.7109375" style="38" customWidth="1"/>
    <col min="9477" max="9477" width="14.7109375" style="38" bestFit="1" customWidth="1"/>
    <col min="9478" max="9727" width="9.140625" style="38"/>
    <col min="9728" max="9728" width="19.140625" style="38" customWidth="1"/>
    <col min="9729" max="9729" width="43.7109375" style="38" customWidth="1"/>
    <col min="9730" max="9730" width="32.7109375" style="38" customWidth="1"/>
    <col min="9731" max="9731" width="15.7109375" style="38" customWidth="1"/>
    <col min="9732" max="9732" width="50.7109375" style="38" customWidth="1"/>
    <col min="9733" max="9733" width="14.7109375" style="38" bestFit="1" customWidth="1"/>
    <col min="9734" max="9983" width="9.140625" style="38"/>
    <col min="9984" max="9984" width="19.140625" style="38" customWidth="1"/>
    <col min="9985" max="9985" width="43.7109375" style="38" customWidth="1"/>
    <col min="9986" max="9986" width="32.7109375" style="38" customWidth="1"/>
    <col min="9987" max="9987" width="15.7109375" style="38" customWidth="1"/>
    <col min="9988" max="9988" width="50.7109375" style="38" customWidth="1"/>
    <col min="9989" max="9989" width="14.7109375" style="38" bestFit="1" customWidth="1"/>
    <col min="9990" max="10239" width="9.140625" style="38"/>
    <col min="10240" max="10240" width="19.140625" style="38" customWidth="1"/>
    <col min="10241" max="10241" width="43.7109375" style="38" customWidth="1"/>
    <col min="10242" max="10242" width="32.7109375" style="38" customWidth="1"/>
    <col min="10243" max="10243" width="15.7109375" style="38" customWidth="1"/>
    <col min="10244" max="10244" width="50.7109375" style="38" customWidth="1"/>
    <col min="10245" max="10245" width="14.7109375" style="38" bestFit="1" customWidth="1"/>
    <col min="10246" max="10495" width="9.140625" style="38"/>
    <col min="10496" max="10496" width="19.140625" style="38" customWidth="1"/>
    <col min="10497" max="10497" width="43.7109375" style="38" customWidth="1"/>
    <col min="10498" max="10498" width="32.7109375" style="38" customWidth="1"/>
    <col min="10499" max="10499" width="15.7109375" style="38" customWidth="1"/>
    <col min="10500" max="10500" width="50.7109375" style="38" customWidth="1"/>
    <col min="10501" max="10501" width="14.7109375" style="38" bestFit="1" customWidth="1"/>
    <col min="10502" max="10751" width="9.140625" style="38"/>
    <col min="10752" max="10752" width="19.140625" style="38" customWidth="1"/>
    <col min="10753" max="10753" width="43.7109375" style="38" customWidth="1"/>
    <col min="10754" max="10754" width="32.7109375" style="38" customWidth="1"/>
    <col min="10755" max="10755" width="15.7109375" style="38" customWidth="1"/>
    <col min="10756" max="10756" width="50.7109375" style="38" customWidth="1"/>
    <col min="10757" max="10757" width="14.7109375" style="38" bestFit="1" customWidth="1"/>
    <col min="10758" max="11007" width="9.140625" style="38"/>
    <col min="11008" max="11008" width="19.140625" style="38" customWidth="1"/>
    <col min="11009" max="11009" width="43.7109375" style="38" customWidth="1"/>
    <col min="11010" max="11010" width="32.7109375" style="38" customWidth="1"/>
    <col min="11011" max="11011" width="15.7109375" style="38" customWidth="1"/>
    <col min="11012" max="11012" width="50.7109375" style="38" customWidth="1"/>
    <col min="11013" max="11013" width="14.7109375" style="38" bestFit="1" customWidth="1"/>
    <col min="11014" max="11263" width="9.140625" style="38"/>
    <col min="11264" max="11264" width="19.140625" style="38" customWidth="1"/>
    <col min="11265" max="11265" width="43.7109375" style="38" customWidth="1"/>
    <col min="11266" max="11266" width="32.7109375" style="38" customWidth="1"/>
    <col min="11267" max="11267" width="15.7109375" style="38" customWidth="1"/>
    <col min="11268" max="11268" width="50.7109375" style="38" customWidth="1"/>
    <col min="11269" max="11269" width="14.7109375" style="38" bestFit="1" customWidth="1"/>
    <col min="11270" max="11519" width="9.140625" style="38"/>
    <col min="11520" max="11520" width="19.140625" style="38" customWidth="1"/>
    <col min="11521" max="11521" width="43.7109375" style="38" customWidth="1"/>
    <col min="11522" max="11522" width="32.7109375" style="38" customWidth="1"/>
    <col min="11523" max="11523" width="15.7109375" style="38" customWidth="1"/>
    <col min="11524" max="11524" width="50.7109375" style="38" customWidth="1"/>
    <col min="11525" max="11525" width="14.7109375" style="38" bestFit="1" customWidth="1"/>
    <col min="11526" max="11775" width="9.140625" style="38"/>
    <col min="11776" max="11776" width="19.140625" style="38" customWidth="1"/>
    <col min="11777" max="11777" width="43.7109375" style="38" customWidth="1"/>
    <col min="11778" max="11778" width="32.7109375" style="38" customWidth="1"/>
    <col min="11779" max="11779" width="15.7109375" style="38" customWidth="1"/>
    <col min="11780" max="11780" width="50.7109375" style="38" customWidth="1"/>
    <col min="11781" max="11781" width="14.7109375" style="38" bestFit="1" customWidth="1"/>
    <col min="11782" max="12031" width="9.140625" style="38"/>
    <col min="12032" max="12032" width="19.140625" style="38" customWidth="1"/>
    <col min="12033" max="12033" width="43.7109375" style="38" customWidth="1"/>
    <col min="12034" max="12034" width="32.7109375" style="38" customWidth="1"/>
    <col min="12035" max="12035" width="15.7109375" style="38" customWidth="1"/>
    <col min="12036" max="12036" width="50.7109375" style="38" customWidth="1"/>
    <col min="12037" max="12037" width="14.7109375" style="38" bestFit="1" customWidth="1"/>
    <col min="12038" max="12287" width="9.140625" style="38"/>
    <col min="12288" max="12288" width="19.140625" style="38" customWidth="1"/>
    <col min="12289" max="12289" width="43.7109375" style="38" customWidth="1"/>
    <col min="12290" max="12290" width="32.7109375" style="38" customWidth="1"/>
    <col min="12291" max="12291" width="15.7109375" style="38" customWidth="1"/>
    <col min="12292" max="12292" width="50.7109375" style="38" customWidth="1"/>
    <col min="12293" max="12293" width="14.7109375" style="38" bestFit="1" customWidth="1"/>
    <col min="12294" max="12543" width="9.140625" style="38"/>
    <col min="12544" max="12544" width="19.140625" style="38" customWidth="1"/>
    <col min="12545" max="12545" width="43.7109375" style="38" customWidth="1"/>
    <col min="12546" max="12546" width="32.7109375" style="38" customWidth="1"/>
    <col min="12547" max="12547" width="15.7109375" style="38" customWidth="1"/>
    <col min="12548" max="12548" width="50.7109375" style="38" customWidth="1"/>
    <col min="12549" max="12549" width="14.7109375" style="38" bestFit="1" customWidth="1"/>
    <col min="12550" max="12799" width="9.140625" style="38"/>
    <col min="12800" max="12800" width="19.140625" style="38" customWidth="1"/>
    <col min="12801" max="12801" width="43.7109375" style="38" customWidth="1"/>
    <col min="12802" max="12802" width="32.7109375" style="38" customWidth="1"/>
    <col min="12803" max="12803" width="15.7109375" style="38" customWidth="1"/>
    <col min="12804" max="12804" width="50.7109375" style="38" customWidth="1"/>
    <col min="12805" max="12805" width="14.7109375" style="38" bestFit="1" customWidth="1"/>
    <col min="12806" max="13055" width="9.140625" style="38"/>
    <col min="13056" max="13056" width="19.140625" style="38" customWidth="1"/>
    <col min="13057" max="13057" width="43.7109375" style="38" customWidth="1"/>
    <col min="13058" max="13058" width="32.7109375" style="38" customWidth="1"/>
    <col min="13059" max="13059" width="15.7109375" style="38" customWidth="1"/>
    <col min="13060" max="13060" width="50.7109375" style="38" customWidth="1"/>
    <col min="13061" max="13061" width="14.7109375" style="38" bestFit="1" customWidth="1"/>
    <col min="13062" max="13311" width="9.140625" style="38"/>
    <col min="13312" max="13312" width="19.140625" style="38" customWidth="1"/>
    <col min="13313" max="13313" width="43.7109375" style="38" customWidth="1"/>
    <col min="13314" max="13314" width="32.7109375" style="38" customWidth="1"/>
    <col min="13315" max="13315" width="15.7109375" style="38" customWidth="1"/>
    <col min="13316" max="13316" width="50.7109375" style="38" customWidth="1"/>
    <col min="13317" max="13317" width="14.7109375" style="38" bestFit="1" customWidth="1"/>
    <col min="13318" max="13567" width="9.140625" style="38"/>
    <col min="13568" max="13568" width="19.140625" style="38" customWidth="1"/>
    <col min="13569" max="13569" width="43.7109375" style="38" customWidth="1"/>
    <col min="13570" max="13570" width="32.7109375" style="38" customWidth="1"/>
    <col min="13571" max="13571" width="15.7109375" style="38" customWidth="1"/>
    <col min="13572" max="13572" width="50.7109375" style="38" customWidth="1"/>
    <col min="13573" max="13573" width="14.7109375" style="38" bestFit="1" customWidth="1"/>
    <col min="13574" max="13823" width="9.140625" style="38"/>
    <col min="13824" max="13824" width="19.140625" style="38" customWidth="1"/>
    <col min="13825" max="13825" width="43.7109375" style="38" customWidth="1"/>
    <col min="13826" max="13826" width="32.7109375" style="38" customWidth="1"/>
    <col min="13827" max="13827" width="15.7109375" style="38" customWidth="1"/>
    <col min="13828" max="13828" width="50.7109375" style="38" customWidth="1"/>
    <col min="13829" max="13829" width="14.7109375" style="38" bestFit="1" customWidth="1"/>
    <col min="13830" max="14079" width="9.140625" style="38"/>
    <col min="14080" max="14080" width="19.140625" style="38" customWidth="1"/>
    <col min="14081" max="14081" width="43.7109375" style="38" customWidth="1"/>
    <col min="14082" max="14082" width="32.7109375" style="38" customWidth="1"/>
    <col min="14083" max="14083" width="15.7109375" style="38" customWidth="1"/>
    <col min="14084" max="14084" width="50.7109375" style="38" customWidth="1"/>
    <col min="14085" max="14085" width="14.7109375" style="38" bestFit="1" customWidth="1"/>
    <col min="14086" max="14335" width="9.140625" style="38"/>
    <col min="14336" max="14336" width="19.140625" style="38" customWidth="1"/>
    <col min="14337" max="14337" width="43.7109375" style="38" customWidth="1"/>
    <col min="14338" max="14338" width="32.7109375" style="38" customWidth="1"/>
    <col min="14339" max="14339" width="15.7109375" style="38" customWidth="1"/>
    <col min="14340" max="14340" width="50.7109375" style="38" customWidth="1"/>
    <col min="14341" max="14341" width="14.7109375" style="38" bestFit="1" customWidth="1"/>
    <col min="14342" max="14591" width="9.140625" style="38"/>
    <col min="14592" max="14592" width="19.140625" style="38" customWidth="1"/>
    <col min="14593" max="14593" width="43.7109375" style="38" customWidth="1"/>
    <col min="14594" max="14594" width="32.7109375" style="38" customWidth="1"/>
    <col min="14595" max="14595" width="15.7109375" style="38" customWidth="1"/>
    <col min="14596" max="14596" width="50.7109375" style="38" customWidth="1"/>
    <col min="14597" max="14597" width="14.7109375" style="38" bestFit="1" customWidth="1"/>
    <col min="14598" max="14847" width="9.140625" style="38"/>
    <col min="14848" max="14848" width="19.140625" style="38" customWidth="1"/>
    <col min="14849" max="14849" width="43.7109375" style="38" customWidth="1"/>
    <col min="14850" max="14850" width="32.7109375" style="38" customWidth="1"/>
    <col min="14851" max="14851" width="15.7109375" style="38" customWidth="1"/>
    <col min="14852" max="14852" width="50.7109375" style="38" customWidth="1"/>
    <col min="14853" max="14853" width="14.7109375" style="38" bestFit="1" customWidth="1"/>
    <col min="14854" max="15103" width="9.140625" style="38"/>
    <col min="15104" max="15104" width="19.140625" style="38" customWidth="1"/>
    <col min="15105" max="15105" width="43.7109375" style="38" customWidth="1"/>
    <col min="15106" max="15106" width="32.7109375" style="38" customWidth="1"/>
    <col min="15107" max="15107" width="15.7109375" style="38" customWidth="1"/>
    <col min="15108" max="15108" width="50.7109375" style="38" customWidth="1"/>
    <col min="15109" max="15109" width="14.7109375" style="38" bestFit="1" customWidth="1"/>
    <col min="15110" max="15359" width="9.140625" style="38"/>
    <col min="15360" max="15360" width="19.140625" style="38" customWidth="1"/>
    <col min="15361" max="15361" width="43.7109375" style="38" customWidth="1"/>
    <col min="15362" max="15362" width="32.7109375" style="38" customWidth="1"/>
    <col min="15363" max="15363" width="15.7109375" style="38" customWidth="1"/>
    <col min="15364" max="15364" width="50.7109375" style="38" customWidth="1"/>
    <col min="15365" max="15365" width="14.7109375" style="38" bestFit="1" customWidth="1"/>
    <col min="15366" max="15615" width="9.140625" style="38"/>
    <col min="15616" max="15616" width="19.140625" style="38" customWidth="1"/>
    <col min="15617" max="15617" width="43.7109375" style="38" customWidth="1"/>
    <col min="15618" max="15618" width="32.7109375" style="38" customWidth="1"/>
    <col min="15619" max="15619" width="15.7109375" style="38" customWidth="1"/>
    <col min="15620" max="15620" width="50.7109375" style="38" customWidth="1"/>
    <col min="15621" max="15621" width="14.7109375" style="38" bestFit="1" customWidth="1"/>
    <col min="15622" max="15871" width="9.140625" style="38"/>
    <col min="15872" max="15872" width="19.140625" style="38" customWidth="1"/>
    <col min="15873" max="15873" width="43.7109375" style="38" customWidth="1"/>
    <col min="15874" max="15874" width="32.7109375" style="38" customWidth="1"/>
    <col min="15875" max="15875" width="15.7109375" style="38" customWidth="1"/>
    <col min="15876" max="15876" width="50.7109375" style="38" customWidth="1"/>
    <col min="15877" max="15877" width="14.7109375" style="38" bestFit="1" customWidth="1"/>
    <col min="15878" max="16127" width="9.140625" style="38"/>
    <col min="16128" max="16128" width="19.140625" style="38" customWidth="1"/>
    <col min="16129" max="16129" width="43.7109375" style="38" customWidth="1"/>
    <col min="16130" max="16130" width="32.7109375" style="38" customWidth="1"/>
    <col min="16131" max="16131" width="15.7109375" style="38" customWidth="1"/>
    <col min="16132" max="16132" width="50.7109375" style="38" customWidth="1"/>
    <col min="16133" max="16133" width="14.7109375" style="38" bestFit="1" customWidth="1"/>
    <col min="16134" max="16384" width="9.140625" style="38"/>
  </cols>
  <sheetData>
    <row r="1" spans="1:5" ht="13.5" thickTop="1">
      <c r="A1" s="35"/>
      <c r="B1" s="36"/>
      <c r="C1" s="36"/>
      <c r="D1" s="36"/>
      <c r="E1" s="37"/>
    </row>
    <row r="2" spans="1:5" ht="27.75" customHeight="1">
      <c r="A2" s="1311" t="str">
        <f>'PLAN ORÇAMENTÁRIA'!B2</f>
        <v>PREFEITURA MUNICIPAL DE ARIPUANÃ - MT
DEPARTAMENTO DE ENGENHARIA CIVIL
Praça São Francisco de Assis, 128, Caixa Postal 91 – CEP 78.325-000, 
Aripuanã – MT, Fone : (66) 3565 – 3900 / 3565 3927
www.engenharia@aripuana.mt.gov.br</v>
      </c>
      <c r="B2" s="1312"/>
      <c r="C2" s="1312"/>
      <c r="D2" s="1312"/>
      <c r="E2" s="1313"/>
    </row>
    <row r="3" spans="1:5" ht="27.75" customHeight="1">
      <c r="A3" s="1311" t="s">
        <v>1713</v>
      </c>
      <c r="B3" s="1312"/>
      <c r="C3" s="1312"/>
      <c r="D3" s="1312"/>
      <c r="E3" s="1313"/>
    </row>
    <row r="4" spans="1:5" ht="27.75" customHeight="1">
      <c r="A4" s="34" t="s">
        <v>1650</v>
      </c>
      <c r="B4" s="788" t="str">
        <f>'PLAN ORÇAMENTÁRIA'!C3</f>
        <v>PRESTAÇÃO DE SERVIÇOS PARA DESMATAMENTO, DESTOCAMENTO, LIMPEZA DE ÁREA, RECONFORMAÇÃO E  RECUPERAÇÃO AMBIENTAL DE JAZIDAS E DOS BORDOS REFERENTE A OBRA DE PAVIMENTAÇÃO DA RODOVIA MT 208</v>
      </c>
      <c r="C4" s="789"/>
      <c r="D4" s="789"/>
      <c r="E4" s="1314"/>
    </row>
    <row r="5" spans="1:5" ht="23.85" customHeight="1">
      <c r="A5" s="34" t="s">
        <v>1651</v>
      </c>
      <c r="B5" s="788" t="str">
        <f>'PLAN ORÇAMENTÁRIA'!C4</f>
        <v>RODOVIA MT 208 - SENTIDO TUTILÂNDIA - ARIPUANÃ - MT</v>
      </c>
      <c r="C5" s="789"/>
      <c r="D5" s="789"/>
      <c r="E5" s="1314"/>
    </row>
    <row r="6" spans="1:5" ht="23.85" customHeight="1">
      <c r="A6" s="34" t="s">
        <v>1652</v>
      </c>
      <c r="B6" s="788"/>
      <c r="C6" s="789"/>
      <c r="D6" s="789"/>
      <c r="E6" s="1314"/>
    </row>
    <row r="7" spans="1:5" ht="23.85" customHeight="1">
      <c r="A7" s="34"/>
      <c r="B7" s="746"/>
      <c r="C7" s="746"/>
      <c r="D7" s="20"/>
      <c r="E7" s="58"/>
    </row>
    <row r="8" spans="1:5" ht="23.85" customHeight="1">
      <c r="A8" s="1288" t="s">
        <v>1670</v>
      </c>
      <c r="B8" s="1289"/>
      <c r="C8" s="1289"/>
      <c r="D8" s="1289"/>
      <c r="E8" s="1290"/>
    </row>
    <row r="9" spans="1:5" ht="23.85" customHeight="1">
      <c r="A9" s="1288" t="s">
        <v>1671</v>
      </c>
      <c r="B9" s="1289"/>
      <c r="C9" s="1289"/>
      <c r="D9" s="1289"/>
      <c r="E9" s="1290"/>
    </row>
    <row r="10" spans="1:5" ht="23.85" customHeight="1">
      <c r="A10" s="39" t="s">
        <v>1672</v>
      </c>
      <c r="B10" s="59" t="s">
        <v>1673</v>
      </c>
      <c r="C10" s="59" t="s">
        <v>1674</v>
      </c>
      <c r="D10" s="1291" t="s">
        <v>1675</v>
      </c>
      <c r="E10" s="1292"/>
    </row>
    <row r="11" spans="1:5" ht="50.25" customHeight="1">
      <c r="A11" s="39" t="s">
        <v>1676</v>
      </c>
      <c r="B11" s="59">
        <v>20.34</v>
      </c>
      <c r="C11" s="59">
        <v>22.12</v>
      </c>
      <c r="D11" s="1293">
        <v>25</v>
      </c>
      <c r="E11" s="1294"/>
    </row>
    <row r="12" spans="1:5" ht="23.85" customHeight="1">
      <c r="A12" s="1295"/>
      <c r="B12" s="1296"/>
      <c r="C12" s="1296"/>
      <c r="D12" s="1296"/>
      <c r="E12" s="1297"/>
    </row>
    <row r="13" spans="1:5" ht="23.85" customHeight="1">
      <c r="A13" s="1282" t="s">
        <v>1677</v>
      </c>
      <c r="B13" s="1284" t="s">
        <v>1678</v>
      </c>
      <c r="C13" s="1284"/>
      <c r="D13" s="1285"/>
      <c r="E13" s="1286" t="s">
        <v>1679</v>
      </c>
    </row>
    <row r="14" spans="1:5" ht="23.85" customHeight="1">
      <c r="A14" s="1283"/>
      <c r="B14" s="60" t="s">
        <v>1680</v>
      </c>
      <c r="C14" s="61" t="s">
        <v>1681</v>
      </c>
      <c r="D14" s="40" t="s">
        <v>1682</v>
      </c>
      <c r="E14" s="1287"/>
    </row>
    <row r="15" spans="1:5" ht="23.85" customHeight="1">
      <c r="A15" s="41" t="s">
        <v>1683</v>
      </c>
      <c r="B15" s="42">
        <v>3.8</v>
      </c>
      <c r="C15" s="42">
        <v>4.01</v>
      </c>
      <c r="D15" s="43">
        <v>4.47</v>
      </c>
      <c r="E15" s="44">
        <v>3.8</v>
      </c>
    </row>
    <row r="16" spans="1:5" ht="23.85" customHeight="1">
      <c r="A16" s="41" t="s">
        <v>1684</v>
      </c>
      <c r="B16" s="42">
        <v>0.32</v>
      </c>
      <c r="C16" s="42">
        <v>0.4</v>
      </c>
      <c r="D16" s="43">
        <v>0.74</v>
      </c>
      <c r="E16" s="44">
        <v>0.32</v>
      </c>
    </row>
    <row r="17" spans="1:5" ht="23.85" customHeight="1">
      <c r="A17" s="41" t="s">
        <v>1685</v>
      </c>
      <c r="B17" s="42">
        <v>0.5</v>
      </c>
      <c r="C17" s="42">
        <v>0.56000000000000005</v>
      </c>
      <c r="D17" s="43">
        <v>0.97</v>
      </c>
      <c r="E17" s="44">
        <v>0.5</v>
      </c>
    </row>
    <row r="18" spans="1:5" ht="23.85" customHeight="1">
      <c r="A18" s="41" t="s">
        <v>1686</v>
      </c>
      <c r="B18" s="42">
        <v>1.02</v>
      </c>
      <c r="C18" s="42">
        <v>1.1100000000000001</v>
      </c>
      <c r="D18" s="43">
        <v>1.21</v>
      </c>
      <c r="E18" s="44">
        <v>1.02</v>
      </c>
    </row>
    <row r="19" spans="1:5" ht="23.85" customHeight="1">
      <c r="A19" s="41" t="s">
        <v>1687</v>
      </c>
      <c r="B19" s="42">
        <v>6.64</v>
      </c>
      <c r="C19" s="42">
        <v>7.3</v>
      </c>
      <c r="D19" s="43">
        <v>8.69</v>
      </c>
      <c r="E19" s="44">
        <v>6.64</v>
      </c>
    </row>
    <row r="20" spans="1:5" ht="23.85" customHeight="1">
      <c r="A20" s="45" t="s">
        <v>1688</v>
      </c>
      <c r="B20" s="46">
        <f>SUM(B21:B24)</f>
        <v>9.65</v>
      </c>
      <c r="C20" s="47">
        <f>SUM(C21:C24)</f>
        <v>11.15</v>
      </c>
      <c r="D20" s="48">
        <f>SUM(D21:D24)</f>
        <v>13.15</v>
      </c>
      <c r="E20" s="49">
        <f>SUM(E21:E24)</f>
        <v>13.15</v>
      </c>
    </row>
    <row r="21" spans="1:5" ht="23.85" customHeight="1">
      <c r="A21" s="41" t="s">
        <v>1689</v>
      </c>
      <c r="B21" s="50">
        <v>3</v>
      </c>
      <c r="C21" s="50">
        <v>3</v>
      </c>
      <c r="D21" s="43">
        <v>3</v>
      </c>
      <c r="E21" s="44">
        <v>3</v>
      </c>
    </row>
    <row r="22" spans="1:5" ht="23.85" customHeight="1">
      <c r="A22" s="41" t="s">
        <v>1690</v>
      </c>
      <c r="B22" s="50">
        <v>0.65</v>
      </c>
      <c r="C22" s="50">
        <v>0.65</v>
      </c>
      <c r="D22" s="43">
        <v>0.65</v>
      </c>
      <c r="E22" s="44">
        <v>0.65</v>
      </c>
    </row>
    <row r="23" spans="1:5" ht="23.85" customHeight="1">
      <c r="A23" s="41" t="s">
        <v>1691</v>
      </c>
      <c r="B23" s="50">
        <v>1.5</v>
      </c>
      <c r="C23" s="50">
        <v>3</v>
      </c>
      <c r="D23" s="43">
        <v>5</v>
      </c>
      <c r="E23" s="44">
        <v>5</v>
      </c>
    </row>
    <row r="24" spans="1:5" ht="23.85" customHeight="1">
      <c r="A24" s="41" t="s">
        <v>1692</v>
      </c>
      <c r="B24" s="50">
        <v>4.5</v>
      </c>
      <c r="C24" s="50">
        <v>4.5</v>
      </c>
      <c r="D24" s="43">
        <v>4.5</v>
      </c>
      <c r="E24" s="44">
        <v>4.5</v>
      </c>
    </row>
    <row r="25" spans="1:5" ht="23.85" customHeight="1">
      <c r="A25" s="1301" t="s">
        <v>1693</v>
      </c>
      <c r="B25" s="1302"/>
      <c r="C25" s="1302"/>
      <c r="D25" s="1303"/>
      <c r="E25" s="51">
        <v>29.77</v>
      </c>
    </row>
    <row r="26" spans="1:5" ht="23.85" customHeight="1">
      <c r="A26" s="52" t="s">
        <v>1694</v>
      </c>
      <c r="B26" s="1302" t="s">
        <v>1695</v>
      </c>
      <c r="C26" s="1302"/>
      <c r="D26" s="53">
        <v>-1</v>
      </c>
      <c r="E26" s="54"/>
    </row>
    <row r="27" spans="1:5" ht="23.85" customHeight="1" thickBot="1">
      <c r="A27" s="55"/>
      <c r="B27" s="1304" t="s">
        <v>1696</v>
      </c>
      <c r="C27" s="1304"/>
      <c r="D27" s="56"/>
      <c r="E27" s="57"/>
    </row>
    <row r="28" spans="1:5" ht="23.85" customHeight="1">
      <c r="A28" s="1305" t="s">
        <v>1697</v>
      </c>
      <c r="B28" s="1306"/>
      <c r="C28" s="1306"/>
      <c r="D28" s="1306"/>
      <c r="E28" s="1307"/>
    </row>
    <row r="29" spans="1:5" ht="23.85" customHeight="1">
      <c r="A29" s="1308" t="s">
        <v>1698</v>
      </c>
      <c r="B29" s="1309"/>
      <c r="C29" s="1309"/>
      <c r="D29" s="1309"/>
      <c r="E29" s="1310"/>
    </row>
    <row r="30" spans="1:5" ht="23.85" customHeight="1">
      <c r="A30" s="1298" t="s">
        <v>1699</v>
      </c>
      <c r="B30" s="1299"/>
      <c r="C30" s="1299"/>
      <c r="D30" s="1299"/>
      <c r="E30" s="1300"/>
    </row>
    <row r="31" spans="1:5" ht="23.85" customHeight="1">
      <c r="A31" s="1298" t="s">
        <v>1700</v>
      </c>
      <c r="B31" s="1299"/>
      <c r="C31" s="1299"/>
      <c r="D31" s="1299"/>
      <c r="E31" s="1300"/>
    </row>
    <row r="32" spans="1:5" ht="23.85" customHeight="1">
      <c r="A32" s="1298" t="s">
        <v>1701</v>
      </c>
      <c r="B32" s="1299"/>
      <c r="C32" s="1299"/>
      <c r="D32" s="1299"/>
      <c r="E32" s="1300"/>
    </row>
    <row r="33" spans="1:5" ht="23.85" customHeight="1">
      <c r="A33" s="1279"/>
      <c r="B33" s="1280"/>
      <c r="C33" s="1280"/>
      <c r="D33" s="1280"/>
      <c r="E33" s="1281"/>
    </row>
    <row r="34" spans="1:5" ht="23.85" customHeight="1">
      <c r="A34" s="1279"/>
      <c r="B34" s="1280"/>
      <c r="C34" s="1280"/>
      <c r="D34" s="1280"/>
      <c r="E34" s="1281"/>
    </row>
    <row r="35" spans="1:5" ht="23.85" customHeight="1">
      <c r="A35" s="1279"/>
      <c r="B35" s="1280"/>
      <c r="C35" s="1280"/>
      <c r="D35" s="1280"/>
      <c r="E35" s="1281"/>
    </row>
    <row r="36" spans="1:5" ht="23.85" customHeight="1">
      <c r="A36" s="1279"/>
      <c r="B36" s="1280"/>
      <c r="C36" s="1280"/>
      <c r="D36" s="1280"/>
      <c r="E36" s="1281"/>
    </row>
    <row r="37" spans="1:5" ht="23.85" customHeight="1">
      <c r="A37" s="1269" t="str">
        <f>[8]R.P.!A34</f>
        <v>ENGº CARLOS ALEXANDRE CARNEIRO</v>
      </c>
      <c r="B37" s="1270"/>
      <c r="C37" s="1270"/>
      <c r="D37" s="1270"/>
      <c r="E37" s="1271"/>
    </row>
    <row r="38" spans="1:5" ht="23.85" customHeight="1">
      <c r="A38" s="1272" t="str">
        <f>[8]R.P.!A35</f>
        <v>EMPRESA: Guizardi Jr. Const. e Incorp. LTDA</v>
      </c>
      <c r="B38" s="1273"/>
      <c r="C38" s="1273"/>
      <c r="D38" s="1273"/>
      <c r="E38" s="1274"/>
    </row>
    <row r="39" spans="1:5" ht="23.85" customHeight="1" thickBot="1">
      <c r="A39" s="1275" t="s">
        <v>1714</v>
      </c>
      <c r="B39" s="1276"/>
      <c r="C39" s="1276"/>
      <c r="D39" s="1276"/>
      <c r="E39" s="1277"/>
    </row>
    <row r="40" spans="1:5" ht="15.75" thickTop="1">
      <c r="A40" s="1278"/>
      <c r="B40" s="1278"/>
      <c r="C40" s="1278"/>
      <c r="D40" s="1278"/>
      <c r="E40" s="1278"/>
    </row>
  </sheetData>
  <mergeCells count="30">
    <mergeCell ref="A2:E2"/>
    <mergeCell ref="A3:E3"/>
    <mergeCell ref="B6:E6"/>
    <mergeCell ref="B4:E4"/>
    <mergeCell ref="B5:E5"/>
    <mergeCell ref="A31:E31"/>
    <mergeCell ref="A32:E32"/>
    <mergeCell ref="A33:E33"/>
    <mergeCell ref="A25:D25"/>
    <mergeCell ref="B26:C26"/>
    <mergeCell ref="B27:C27"/>
    <mergeCell ref="A28:E28"/>
    <mergeCell ref="A29:E29"/>
    <mergeCell ref="A30:E30"/>
    <mergeCell ref="A37:E37"/>
    <mergeCell ref="A38:E38"/>
    <mergeCell ref="A39:E39"/>
    <mergeCell ref="A40:E40"/>
    <mergeCell ref="B7:C7"/>
    <mergeCell ref="A34:E34"/>
    <mergeCell ref="A35:E35"/>
    <mergeCell ref="A36:E36"/>
    <mergeCell ref="A13:A14"/>
    <mergeCell ref="B13:D13"/>
    <mergeCell ref="E13:E14"/>
    <mergeCell ref="A8:E8"/>
    <mergeCell ref="A9:E9"/>
    <mergeCell ref="D10:E10"/>
    <mergeCell ref="D11:E11"/>
    <mergeCell ref="A12:E1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8" orientation="portrait" horizontalDpi="0" verticalDpi="0" r:id="rId1"/>
  <rowBreaks count="1" manualBreakCount="1">
    <brk id="39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6"/>
  <dimension ref="A1:H351"/>
  <sheetViews>
    <sheetView topLeftCell="A3" workbookViewId="0">
      <selection activeCell="C308" sqref="C308"/>
    </sheetView>
  </sheetViews>
  <sheetFormatPr defaultRowHeight="15"/>
  <cols>
    <col min="1" max="1" width="27" style="6" customWidth="1"/>
    <col min="2" max="2" width="12.28515625" style="6" customWidth="1"/>
    <col min="3" max="3" width="54.42578125" style="6" customWidth="1"/>
    <col min="4" max="4" width="10.7109375" style="6" customWidth="1"/>
    <col min="5" max="5" width="16" style="9" customWidth="1"/>
    <col min="6" max="6" width="19.42578125" style="7" customWidth="1"/>
    <col min="7" max="7" width="18.140625" style="7" customWidth="1"/>
  </cols>
  <sheetData>
    <row r="1" spans="1:7" ht="36">
      <c r="A1" s="4" t="s">
        <v>0</v>
      </c>
      <c r="B1" s="4" t="s">
        <v>1</v>
      </c>
      <c r="C1" s="5" t="s">
        <v>2</v>
      </c>
      <c r="D1" s="4" t="s">
        <v>3</v>
      </c>
      <c r="E1" s="8" t="s">
        <v>4</v>
      </c>
      <c r="F1" s="3" t="s">
        <v>5</v>
      </c>
      <c r="G1" s="3"/>
    </row>
    <row r="2" spans="1:7">
      <c r="A2" s="4" t="s">
        <v>245</v>
      </c>
      <c r="B2" s="4" t="s">
        <v>246</v>
      </c>
      <c r="C2" s="5" t="s">
        <v>247</v>
      </c>
      <c r="D2" s="4" t="s">
        <v>248</v>
      </c>
      <c r="E2" s="8" t="s">
        <v>249</v>
      </c>
      <c r="F2" s="3" t="s">
        <v>250</v>
      </c>
      <c r="G2" s="3" t="s">
        <v>251</v>
      </c>
    </row>
    <row r="3" spans="1:7" ht="48">
      <c r="A3" s="4" t="s">
        <v>6</v>
      </c>
      <c r="B3" s="4" t="s">
        <v>7</v>
      </c>
      <c r="C3" s="5" t="s">
        <v>8</v>
      </c>
      <c r="D3" s="4" t="s">
        <v>9</v>
      </c>
      <c r="E3" s="8" t="s">
        <v>10</v>
      </c>
      <c r="F3" s="3" t="s">
        <v>253</v>
      </c>
      <c r="G3" s="3">
        <f>TRUNC(E3*F3,2)</f>
        <v>2.54</v>
      </c>
    </row>
    <row r="4" spans="1:7" ht="48">
      <c r="A4" s="4" t="s">
        <v>6</v>
      </c>
      <c r="B4" s="4" t="s">
        <v>11</v>
      </c>
      <c r="C4" s="5" t="s">
        <v>12</v>
      </c>
      <c r="D4" s="4" t="s">
        <v>9</v>
      </c>
      <c r="E4" s="8" t="s">
        <v>13</v>
      </c>
      <c r="F4" s="3" t="s">
        <v>254</v>
      </c>
      <c r="G4" s="3">
        <f t="shared" ref="G4:G67" si="0">TRUNC(E4*F4,2)</f>
        <v>1.26</v>
      </c>
    </row>
    <row r="5" spans="1:7" ht="24">
      <c r="A5" s="4" t="s">
        <v>6</v>
      </c>
      <c r="B5" s="4" t="s">
        <v>14</v>
      </c>
      <c r="C5" s="5" t="s">
        <v>15</v>
      </c>
      <c r="D5" s="4" t="s">
        <v>16</v>
      </c>
      <c r="E5" s="8" t="s">
        <v>17</v>
      </c>
      <c r="F5" s="3" t="s">
        <v>255</v>
      </c>
      <c r="G5" s="3">
        <f t="shared" si="0"/>
        <v>2.68</v>
      </c>
    </row>
    <row r="6" spans="1:7" ht="24">
      <c r="A6" s="4" t="s">
        <v>6</v>
      </c>
      <c r="B6" s="4" t="s">
        <v>18</v>
      </c>
      <c r="C6" s="5" t="s">
        <v>19</v>
      </c>
      <c r="D6" s="4" t="s">
        <v>16</v>
      </c>
      <c r="E6" s="8" t="s">
        <v>17</v>
      </c>
      <c r="F6" s="3" t="s">
        <v>256</v>
      </c>
      <c r="G6" s="3">
        <f t="shared" si="0"/>
        <v>2.59</v>
      </c>
    </row>
    <row r="7" spans="1:7" ht="36">
      <c r="A7" s="4" t="s">
        <v>6</v>
      </c>
      <c r="B7" s="4" t="s">
        <v>20</v>
      </c>
      <c r="C7" s="5" t="s">
        <v>21</v>
      </c>
      <c r="D7" s="4" t="s">
        <v>3</v>
      </c>
      <c r="E7" s="8" t="s">
        <v>22</v>
      </c>
      <c r="F7" s="3" t="s">
        <v>257</v>
      </c>
      <c r="G7" s="3">
        <f t="shared" si="0"/>
        <v>46.48</v>
      </c>
    </row>
    <row r="8" spans="1:7" ht="36">
      <c r="A8" s="4" t="s">
        <v>23</v>
      </c>
      <c r="B8" s="4" t="s">
        <v>24</v>
      </c>
      <c r="C8" s="5" t="s">
        <v>25</v>
      </c>
      <c r="D8" s="4" t="s">
        <v>16</v>
      </c>
      <c r="E8" s="8" t="s">
        <v>26</v>
      </c>
      <c r="F8" s="3" t="s">
        <v>258</v>
      </c>
      <c r="G8" s="3">
        <f t="shared" si="0"/>
        <v>2.15</v>
      </c>
    </row>
    <row r="9" spans="1:7" ht="36">
      <c r="A9" s="4" t="s">
        <v>23</v>
      </c>
      <c r="B9" s="4" t="s">
        <v>27</v>
      </c>
      <c r="C9" s="5" t="s">
        <v>28</v>
      </c>
      <c r="D9" s="4" t="s">
        <v>16</v>
      </c>
      <c r="E9" s="8" t="s">
        <v>17</v>
      </c>
      <c r="F9" s="3" t="s">
        <v>259</v>
      </c>
      <c r="G9" s="3">
        <f t="shared" si="0"/>
        <v>4.0599999999999996</v>
      </c>
    </row>
    <row r="10" spans="1:7" ht="60">
      <c r="A10" s="4" t="s">
        <v>23</v>
      </c>
      <c r="B10" s="4" t="s">
        <v>29</v>
      </c>
      <c r="C10" s="5" t="s">
        <v>30</v>
      </c>
      <c r="D10" s="4" t="s">
        <v>16</v>
      </c>
      <c r="E10" s="8" t="s">
        <v>17</v>
      </c>
      <c r="F10" s="3" t="s">
        <v>260</v>
      </c>
      <c r="G10" s="3">
        <f t="shared" si="0"/>
        <v>6.8</v>
      </c>
    </row>
    <row r="11" spans="1:7" ht="36">
      <c r="A11" s="4" t="s">
        <v>23</v>
      </c>
      <c r="B11" s="4" t="s">
        <v>31</v>
      </c>
      <c r="C11" s="5" t="s">
        <v>32</v>
      </c>
      <c r="D11" s="4" t="s">
        <v>16</v>
      </c>
      <c r="E11" s="8" t="s">
        <v>13</v>
      </c>
      <c r="F11" s="3" t="s">
        <v>261</v>
      </c>
      <c r="G11" s="3">
        <f t="shared" si="0"/>
        <v>13.21</v>
      </c>
    </row>
    <row r="12" spans="1:7" ht="72">
      <c r="A12" s="4" t="s">
        <v>23</v>
      </c>
      <c r="B12" s="4" t="s">
        <v>33</v>
      </c>
      <c r="C12" s="5" t="s">
        <v>34</v>
      </c>
      <c r="D12" s="4" t="s">
        <v>16</v>
      </c>
      <c r="E12" s="8" t="s">
        <v>17</v>
      </c>
      <c r="F12" s="3" t="s">
        <v>262</v>
      </c>
      <c r="G12" s="3">
        <f t="shared" si="0"/>
        <v>4.8499999999999996</v>
      </c>
    </row>
    <row r="13" spans="1:7" ht="72">
      <c r="A13" s="4" t="s">
        <v>23</v>
      </c>
      <c r="B13" s="4" t="s">
        <v>35</v>
      </c>
      <c r="C13" s="5" t="s">
        <v>36</v>
      </c>
      <c r="D13" s="4" t="s">
        <v>16</v>
      </c>
      <c r="E13" s="8" t="s">
        <v>13</v>
      </c>
      <c r="F13" s="3" t="s">
        <v>263</v>
      </c>
      <c r="G13" s="3">
        <f t="shared" si="0"/>
        <v>6.8</v>
      </c>
    </row>
    <row r="14" spans="1:7" ht="60">
      <c r="A14" s="4" t="s">
        <v>23</v>
      </c>
      <c r="B14" s="4" t="s">
        <v>37</v>
      </c>
      <c r="C14" s="5" t="s">
        <v>38</v>
      </c>
      <c r="D14" s="4" t="s">
        <v>3</v>
      </c>
      <c r="E14" s="8" t="s">
        <v>13</v>
      </c>
      <c r="F14" s="3" t="s">
        <v>264</v>
      </c>
      <c r="G14" s="3">
        <f t="shared" si="0"/>
        <v>0.66</v>
      </c>
    </row>
    <row r="15" spans="1:7" ht="48">
      <c r="A15" s="4" t="s">
        <v>23</v>
      </c>
      <c r="B15" s="4" t="s">
        <v>39</v>
      </c>
      <c r="C15" s="5" t="s">
        <v>40</v>
      </c>
      <c r="D15" s="4" t="s">
        <v>3</v>
      </c>
      <c r="E15" s="8" t="s">
        <v>41</v>
      </c>
      <c r="F15" s="3" t="s">
        <v>265</v>
      </c>
      <c r="G15" s="3">
        <f t="shared" si="0"/>
        <v>1.47</v>
      </c>
    </row>
    <row r="16" spans="1:7" ht="24">
      <c r="A16" s="4" t="s">
        <v>23</v>
      </c>
      <c r="B16" s="4" t="s">
        <v>42</v>
      </c>
      <c r="C16" s="5" t="s">
        <v>43</v>
      </c>
      <c r="D16" s="4" t="s">
        <v>3</v>
      </c>
      <c r="E16" s="8" t="s">
        <v>44</v>
      </c>
      <c r="F16" s="3" t="s">
        <v>266</v>
      </c>
      <c r="G16" s="3">
        <f t="shared" si="0"/>
        <v>40.43</v>
      </c>
    </row>
    <row r="17" spans="1:7" ht="60">
      <c r="A17" s="4" t="s">
        <v>23</v>
      </c>
      <c r="B17" s="4" t="s">
        <v>45</v>
      </c>
      <c r="C17" s="5" t="s">
        <v>46</v>
      </c>
      <c r="D17" s="4" t="s">
        <v>3</v>
      </c>
      <c r="E17" s="8" t="s">
        <v>47</v>
      </c>
      <c r="F17" s="3" t="s">
        <v>267</v>
      </c>
      <c r="G17" s="3">
        <f t="shared" si="0"/>
        <v>6.36</v>
      </c>
    </row>
    <row r="18" spans="1:7" ht="60">
      <c r="A18" s="4" t="s">
        <v>23</v>
      </c>
      <c r="B18" s="4" t="s">
        <v>48</v>
      </c>
      <c r="C18" s="5" t="s">
        <v>49</v>
      </c>
      <c r="D18" s="4" t="s">
        <v>3</v>
      </c>
      <c r="E18" s="8" t="s">
        <v>50</v>
      </c>
      <c r="F18" s="3" t="s">
        <v>268</v>
      </c>
      <c r="G18" s="3">
        <f t="shared" si="0"/>
        <v>2.4</v>
      </c>
    </row>
    <row r="19" spans="1:7" ht="72">
      <c r="A19" s="4" t="s">
        <v>23</v>
      </c>
      <c r="B19" s="4" t="s">
        <v>51</v>
      </c>
      <c r="C19" s="5" t="s">
        <v>52</v>
      </c>
      <c r="D19" s="4" t="s">
        <v>3</v>
      </c>
      <c r="E19" s="8" t="s">
        <v>41</v>
      </c>
      <c r="F19" s="3" t="s">
        <v>269</v>
      </c>
      <c r="G19" s="3">
        <f t="shared" si="0"/>
        <v>4.8600000000000003</v>
      </c>
    </row>
    <row r="20" spans="1:7" ht="36">
      <c r="A20" s="4" t="s">
        <v>23</v>
      </c>
      <c r="B20" s="4" t="s">
        <v>53</v>
      </c>
      <c r="C20" s="5" t="s">
        <v>54</v>
      </c>
      <c r="D20" s="4" t="s">
        <v>16</v>
      </c>
      <c r="E20" s="8" t="s">
        <v>13</v>
      </c>
      <c r="F20" s="3" t="s">
        <v>270</v>
      </c>
      <c r="G20" s="3">
        <f t="shared" si="0"/>
        <v>0.8</v>
      </c>
    </row>
    <row r="21" spans="1:7" ht="48">
      <c r="A21" s="4" t="s">
        <v>23</v>
      </c>
      <c r="B21" s="4" t="s">
        <v>55</v>
      </c>
      <c r="C21" s="5" t="s">
        <v>56</v>
      </c>
      <c r="D21" s="4" t="s">
        <v>57</v>
      </c>
      <c r="E21" s="8" t="s">
        <v>58</v>
      </c>
      <c r="F21" s="3" t="s">
        <v>271</v>
      </c>
      <c r="G21" s="3">
        <f t="shared" si="0"/>
        <v>1.88</v>
      </c>
    </row>
    <row r="22" spans="1:7" ht="48">
      <c r="A22" s="4" t="s">
        <v>23</v>
      </c>
      <c r="B22" s="4" t="s">
        <v>59</v>
      </c>
      <c r="C22" s="5" t="s">
        <v>60</v>
      </c>
      <c r="D22" s="4" t="s">
        <v>57</v>
      </c>
      <c r="E22" s="8" t="s">
        <v>61</v>
      </c>
      <c r="F22" s="3" t="s">
        <v>272</v>
      </c>
      <c r="G22" s="3">
        <f t="shared" si="0"/>
        <v>2.62</v>
      </c>
    </row>
    <row r="23" spans="1:7" ht="48">
      <c r="A23" s="4" t="s">
        <v>23</v>
      </c>
      <c r="B23" s="4" t="s">
        <v>62</v>
      </c>
      <c r="C23" s="5" t="s">
        <v>63</v>
      </c>
      <c r="D23" s="4" t="s">
        <v>57</v>
      </c>
      <c r="E23" s="8" t="s">
        <v>64</v>
      </c>
      <c r="F23" s="3" t="s">
        <v>273</v>
      </c>
      <c r="G23" s="3">
        <f t="shared" si="0"/>
        <v>6.16</v>
      </c>
    </row>
    <row r="24" spans="1:7" ht="48">
      <c r="A24" s="4" t="s">
        <v>23</v>
      </c>
      <c r="B24" s="4" t="s">
        <v>65</v>
      </c>
      <c r="C24" s="5" t="s">
        <v>66</v>
      </c>
      <c r="D24" s="4" t="s">
        <v>16</v>
      </c>
      <c r="E24" s="8" t="s">
        <v>67</v>
      </c>
      <c r="F24" s="3" t="s">
        <v>274</v>
      </c>
      <c r="G24" s="3">
        <f t="shared" si="0"/>
        <v>0.57999999999999996</v>
      </c>
    </row>
    <row r="25" spans="1:7" ht="48">
      <c r="A25" s="4" t="s">
        <v>23</v>
      </c>
      <c r="B25" s="4" t="s">
        <v>68</v>
      </c>
      <c r="C25" s="5" t="s">
        <v>69</v>
      </c>
      <c r="D25" s="4" t="s">
        <v>16</v>
      </c>
      <c r="E25" s="8" t="s">
        <v>10</v>
      </c>
      <c r="F25" s="3" t="s">
        <v>275</v>
      </c>
      <c r="G25" s="3">
        <f t="shared" si="0"/>
        <v>0.33</v>
      </c>
    </row>
    <row r="26" spans="1:7" ht="48">
      <c r="A26" s="4" t="s">
        <v>23</v>
      </c>
      <c r="B26" s="4" t="s">
        <v>70</v>
      </c>
      <c r="C26" s="5" t="s">
        <v>71</v>
      </c>
      <c r="D26" s="4" t="s">
        <v>16</v>
      </c>
      <c r="E26" s="8" t="s">
        <v>17</v>
      </c>
      <c r="F26" s="3" t="s">
        <v>276</v>
      </c>
      <c r="G26" s="3">
        <f t="shared" si="0"/>
        <v>0.16</v>
      </c>
    </row>
    <row r="27" spans="1:7" ht="48">
      <c r="A27" s="4" t="s">
        <v>23</v>
      </c>
      <c r="B27" s="4" t="s">
        <v>72</v>
      </c>
      <c r="C27" s="5" t="s">
        <v>73</v>
      </c>
      <c r="D27" s="4" t="s">
        <v>16</v>
      </c>
      <c r="E27" s="8" t="s">
        <v>10</v>
      </c>
      <c r="F27" s="3" t="s">
        <v>277</v>
      </c>
      <c r="G27" s="3">
        <f t="shared" si="0"/>
        <v>1.61</v>
      </c>
    </row>
    <row r="28" spans="1:7" ht="48">
      <c r="A28" s="4" t="s">
        <v>23</v>
      </c>
      <c r="B28" s="4" t="s">
        <v>74</v>
      </c>
      <c r="C28" s="5" t="s">
        <v>75</v>
      </c>
      <c r="D28" s="4" t="s">
        <v>16</v>
      </c>
      <c r="E28" s="8" t="s">
        <v>10</v>
      </c>
      <c r="F28" s="3" t="s">
        <v>278</v>
      </c>
      <c r="G28" s="3">
        <f t="shared" si="0"/>
        <v>0.88</v>
      </c>
    </row>
    <row r="29" spans="1:7" ht="48">
      <c r="A29" s="4" t="s">
        <v>23</v>
      </c>
      <c r="B29" s="4" t="s">
        <v>76</v>
      </c>
      <c r="C29" s="5" t="s">
        <v>77</v>
      </c>
      <c r="D29" s="4" t="s">
        <v>16</v>
      </c>
      <c r="E29" s="8" t="s">
        <v>13</v>
      </c>
      <c r="F29" s="3" t="s">
        <v>279</v>
      </c>
      <c r="G29" s="3">
        <f t="shared" si="0"/>
        <v>1.19</v>
      </c>
    </row>
    <row r="30" spans="1:7" ht="48">
      <c r="A30" s="4" t="s">
        <v>23</v>
      </c>
      <c r="B30" s="4" t="s">
        <v>78</v>
      </c>
      <c r="C30" s="5" t="s">
        <v>79</v>
      </c>
      <c r="D30" s="4" t="s">
        <v>16</v>
      </c>
      <c r="E30" s="8" t="s">
        <v>80</v>
      </c>
      <c r="F30" s="3" t="s">
        <v>280</v>
      </c>
      <c r="G30" s="3">
        <f t="shared" si="0"/>
        <v>9.4</v>
      </c>
    </row>
    <row r="31" spans="1:7" ht="36">
      <c r="A31" s="4" t="s">
        <v>23</v>
      </c>
      <c r="B31" s="4" t="s">
        <v>81</v>
      </c>
      <c r="C31" s="5" t="s">
        <v>82</v>
      </c>
      <c r="D31" s="4" t="s">
        <v>57</v>
      </c>
      <c r="E31" s="8" t="s">
        <v>83</v>
      </c>
      <c r="F31" s="3" t="s">
        <v>281</v>
      </c>
      <c r="G31" s="3">
        <f t="shared" si="0"/>
        <v>0.89</v>
      </c>
    </row>
    <row r="32" spans="1:7" ht="36">
      <c r="A32" s="4" t="s">
        <v>23</v>
      </c>
      <c r="B32" s="4" t="s">
        <v>84</v>
      </c>
      <c r="C32" s="5" t="s">
        <v>85</v>
      </c>
      <c r="D32" s="4" t="s">
        <v>57</v>
      </c>
      <c r="E32" s="8" t="s">
        <v>83</v>
      </c>
      <c r="F32" s="3" t="s">
        <v>266</v>
      </c>
      <c r="G32" s="3">
        <f t="shared" si="0"/>
        <v>0.9</v>
      </c>
    </row>
    <row r="33" spans="1:7" ht="48">
      <c r="A33" s="4" t="s">
        <v>23</v>
      </c>
      <c r="B33" s="4" t="s">
        <v>86</v>
      </c>
      <c r="C33" s="5" t="s">
        <v>87</v>
      </c>
      <c r="D33" s="4" t="s">
        <v>16</v>
      </c>
      <c r="E33" s="8" t="s">
        <v>13</v>
      </c>
      <c r="F33" s="3" t="s">
        <v>282</v>
      </c>
      <c r="G33" s="3">
        <f t="shared" si="0"/>
        <v>12.27</v>
      </c>
    </row>
    <row r="34" spans="1:7" ht="48">
      <c r="A34" s="4" t="s">
        <v>23</v>
      </c>
      <c r="B34" s="4" t="s">
        <v>88</v>
      </c>
      <c r="C34" s="5" t="s">
        <v>89</v>
      </c>
      <c r="D34" s="4" t="s">
        <v>16</v>
      </c>
      <c r="E34" s="8" t="s">
        <v>10</v>
      </c>
      <c r="F34" s="3" t="s">
        <v>283</v>
      </c>
      <c r="G34" s="3">
        <f t="shared" si="0"/>
        <v>19.899999999999999</v>
      </c>
    </row>
    <row r="35" spans="1:7" ht="60">
      <c r="A35" s="4" t="s">
        <v>23</v>
      </c>
      <c r="B35" s="4" t="s">
        <v>90</v>
      </c>
      <c r="C35" s="5" t="s">
        <v>91</v>
      </c>
      <c r="D35" s="4" t="s">
        <v>57</v>
      </c>
      <c r="E35" s="8" t="s">
        <v>92</v>
      </c>
      <c r="F35" s="3" t="s">
        <v>284</v>
      </c>
      <c r="G35" s="3">
        <f t="shared" si="0"/>
        <v>1.17</v>
      </c>
    </row>
    <row r="36" spans="1:7" ht="48">
      <c r="A36" s="4" t="s">
        <v>23</v>
      </c>
      <c r="B36" s="4" t="s">
        <v>93</v>
      </c>
      <c r="C36" s="5" t="s">
        <v>94</v>
      </c>
      <c r="D36" s="4" t="s">
        <v>57</v>
      </c>
      <c r="E36" s="8" t="s">
        <v>95</v>
      </c>
      <c r="F36" s="3" t="s">
        <v>285</v>
      </c>
      <c r="G36" s="3">
        <f t="shared" si="0"/>
        <v>1.94</v>
      </c>
    </row>
    <row r="37" spans="1:7" ht="36">
      <c r="A37" s="4" t="s">
        <v>23</v>
      </c>
      <c r="B37" s="4" t="s">
        <v>96</v>
      </c>
      <c r="C37" s="5" t="s">
        <v>97</v>
      </c>
      <c r="D37" s="4" t="s">
        <v>3</v>
      </c>
      <c r="E37" s="8" t="s">
        <v>98</v>
      </c>
      <c r="F37" s="3" t="s">
        <v>286</v>
      </c>
      <c r="G37" s="3">
        <f t="shared" si="0"/>
        <v>19.350000000000001</v>
      </c>
    </row>
    <row r="38" spans="1:7" ht="48">
      <c r="A38" s="4" t="s">
        <v>23</v>
      </c>
      <c r="B38" s="4" t="s">
        <v>99</v>
      </c>
      <c r="C38" s="5" t="s">
        <v>100</v>
      </c>
      <c r="D38" s="4" t="s">
        <v>57</v>
      </c>
      <c r="E38" s="8" t="s">
        <v>92</v>
      </c>
      <c r="F38" s="3" t="s">
        <v>287</v>
      </c>
      <c r="G38" s="3">
        <f t="shared" si="0"/>
        <v>3.45</v>
      </c>
    </row>
    <row r="39" spans="1:7" ht="48">
      <c r="A39" s="4" t="s">
        <v>23</v>
      </c>
      <c r="B39" s="4" t="s">
        <v>101</v>
      </c>
      <c r="C39" s="5" t="s">
        <v>102</v>
      </c>
      <c r="D39" s="4" t="s">
        <v>57</v>
      </c>
      <c r="E39" s="8" t="s">
        <v>95</v>
      </c>
      <c r="F39" s="3" t="s">
        <v>288</v>
      </c>
      <c r="G39" s="3">
        <f t="shared" si="0"/>
        <v>12.38</v>
      </c>
    </row>
    <row r="40" spans="1:7" ht="48">
      <c r="A40" s="4" t="s">
        <v>23</v>
      </c>
      <c r="B40" s="4" t="s">
        <v>103</v>
      </c>
      <c r="C40" s="5" t="s">
        <v>104</v>
      </c>
      <c r="D40" s="4" t="s">
        <v>16</v>
      </c>
      <c r="E40" s="8" t="s">
        <v>105</v>
      </c>
      <c r="F40" s="3" t="s">
        <v>289</v>
      </c>
      <c r="G40" s="3">
        <f t="shared" si="0"/>
        <v>1.71</v>
      </c>
    </row>
    <row r="41" spans="1:7" ht="36">
      <c r="A41" s="4" t="s">
        <v>23</v>
      </c>
      <c r="B41" s="4" t="s">
        <v>106</v>
      </c>
      <c r="C41" s="5" t="s">
        <v>107</v>
      </c>
      <c r="D41" s="4" t="s">
        <v>57</v>
      </c>
      <c r="E41" s="8" t="s">
        <v>108</v>
      </c>
      <c r="F41" s="3" t="s">
        <v>290</v>
      </c>
      <c r="G41" s="3">
        <f t="shared" si="0"/>
        <v>2.63</v>
      </c>
    </row>
    <row r="42" spans="1:7" ht="36">
      <c r="A42" s="4" t="s">
        <v>23</v>
      </c>
      <c r="B42" s="4" t="s">
        <v>109</v>
      </c>
      <c r="C42" s="5" t="s">
        <v>110</v>
      </c>
      <c r="D42" s="4" t="s">
        <v>57</v>
      </c>
      <c r="E42" s="8" t="s">
        <v>111</v>
      </c>
      <c r="F42" s="3" t="s">
        <v>291</v>
      </c>
      <c r="G42" s="3">
        <f t="shared" si="0"/>
        <v>9.2899999999999991</v>
      </c>
    </row>
    <row r="43" spans="1:7" ht="36">
      <c r="A43" s="4" t="s">
        <v>23</v>
      </c>
      <c r="B43" s="4" t="s">
        <v>112</v>
      </c>
      <c r="C43" s="5" t="s">
        <v>113</v>
      </c>
      <c r="D43" s="4" t="s">
        <v>57</v>
      </c>
      <c r="E43" s="8" t="s">
        <v>114</v>
      </c>
      <c r="F43" s="3" t="s">
        <v>292</v>
      </c>
      <c r="G43" s="3">
        <f t="shared" si="0"/>
        <v>8.8000000000000007</v>
      </c>
    </row>
    <row r="44" spans="1:7" ht="24">
      <c r="A44" s="4" t="s">
        <v>23</v>
      </c>
      <c r="B44" s="4" t="s">
        <v>115</v>
      </c>
      <c r="C44" s="5" t="s">
        <v>116</v>
      </c>
      <c r="D44" s="4" t="s">
        <v>16</v>
      </c>
      <c r="E44" s="8" t="s">
        <v>26</v>
      </c>
      <c r="F44" s="3" t="s">
        <v>293</v>
      </c>
      <c r="G44" s="3">
        <f t="shared" si="0"/>
        <v>1.31</v>
      </c>
    </row>
    <row r="45" spans="1:7" ht="36">
      <c r="A45" s="4" t="s">
        <v>23</v>
      </c>
      <c r="B45" s="4" t="s">
        <v>117</v>
      </c>
      <c r="C45" s="5" t="s">
        <v>118</v>
      </c>
      <c r="D45" s="4" t="s">
        <v>16</v>
      </c>
      <c r="E45" s="8" t="s">
        <v>10</v>
      </c>
      <c r="F45" s="3" t="s">
        <v>294</v>
      </c>
      <c r="G45" s="3">
        <f t="shared" si="0"/>
        <v>0.34</v>
      </c>
    </row>
    <row r="46" spans="1:7" ht="36">
      <c r="A46" s="4" t="s">
        <v>23</v>
      </c>
      <c r="B46" s="4" t="s">
        <v>119</v>
      </c>
      <c r="C46" s="5" t="s">
        <v>120</v>
      </c>
      <c r="D46" s="4" t="s">
        <v>16</v>
      </c>
      <c r="E46" s="8" t="s">
        <v>67</v>
      </c>
      <c r="F46" s="3" t="s">
        <v>295</v>
      </c>
      <c r="G46" s="3">
        <f t="shared" si="0"/>
        <v>1.33</v>
      </c>
    </row>
    <row r="47" spans="1:7" ht="36">
      <c r="A47" s="4" t="s">
        <v>23</v>
      </c>
      <c r="B47" s="4" t="s">
        <v>121</v>
      </c>
      <c r="C47" s="5" t="s">
        <v>122</v>
      </c>
      <c r="D47" s="4" t="s">
        <v>16</v>
      </c>
      <c r="E47" s="8" t="s">
        <v>123</v>
      </c>
      <c r="F47" s="3" t="s">
        <v>296</v>
      </c>
      <c r="G47" s="3">
        <f t="shared" si="0"/>
        <v>4.26</v>
      </c>
    </row>
    <row r="48" spans="1:7" ht="36">
      <c r="A48" s="4" t="s">
        <v>23</v>
      </c>
      <c r="B48" s="4" t="s">
        <v>124</v>
      </c>
      <c r="C48" s="5" t="s">
        <v>125</v>
      </c>
      <c r="D48" s="4" t="s">
        <v>16</v>
      </c>
      <c r="E48" s="8" t="s">
        <v>126</v>
      </c>
      <c r="F48" s="3" t="s">
        <v>297</v>
      </c>
      <c r="G48" s="3">
        <f t="shared" si="0"/>
        <v>3.92</v>
      </c>
    </row>
    <row r="49" spans="1:7" ht="60">
      <c r="A49" s="4" t="s">
        <v>23</v>
      </c>
      <c r="B49" s="4" t="s">
        <v>127</v>
      </c>
      <c r="C49" s="5" t="s">
        <v>128</v>
      </c>
      <c r="D49" s="4" t="s">
        <v>3</v>
      </c>
      <c r="E49" s="8" t="s">
        <v>129</v>
      </c>
      <c r="F49" s="3" t="s">
        <v>298</v>
      </c>
      <c r="G49" s="3">
        <f t="shared" si="0"/>
        <v>14.37</v>
      </c>
    </row>
    <row r="50" spans="1:7" ht="36">
      <c r="A50" s="4" t="s">
        <v>23</v>
      </c>
      <c r="B50" s="4" t="s">
        <v>130</v>
      </c>
      <c r="C50" s="5" t="s">
        <v>131</v>
      </c>
      <c r="D50" s="4" t="s">
        <v>57</v>
      </c>
      <c r="E50" s="8" t="s">
        <v>105</v>
      </c>
      <c r="F50" s="3" t="s">
        <v>299</v>
      </c>
      <c r="G50" s="3">
        <f t="shared" si="0"/>
        <v>1.93</v>
      </c>
    </row>
    <row r="51" spans="1:7" ht="24">
      <c r="A51" s="4" t="s">
        <v>23</v>
      </c>
      <c r="B51" s="4" t="s">
        <v>132</v>
      </c>
      <c r="C51" s="5" t="s">
        <v>133</v>
      </c>
      <c r="D51" s="4" t="s">
        <v>134</v>
      </c>
      <c r="E51" s="8" t="s">
        <v>135</v>
      </c>
      <c r="F51" s="3" t="s">
        <v>300</v>
      </c>
      <c r="G51" s="3">
        <f t="shared" si="0"/>
        <v>1.32</v>
      </c>
    </row>
    <row r="52" spans="1:7" ht="60">
      <c r="A52" s="4" t="s">
        <v>23</v>
      </c>
      <c r="B52" s="4" t="s">
        <v>136</v>
      </c>
      <c r="C52" s="5" t="s">
        <v>137</v>
      </c>
      <c r="D52" s="4" t="s">
        <v>3</v>
      </c>
      <c r="E52" s="8" t="s">
        <v>129</v>
      </c>
      <c r="F52" s="3" t="s">
        <v>301</v>
      </c>
      <c r="G52" s="3">
        <f t="shared" si="0"/>
        <v>48.84</v>
      </c>
    </row>
    <row r="53" spans="1:7" ht="60">
      <c r="A53" s="4" t="s">
        <v>23</v>
      </c>
      <c r="B53" s="4" t="s">
        <v>138</v>
      </c>
      <c r="C53" s="5" t="s">
        <v>139</v>
      </c>
      <c r="D53" s="4" t="s">
        <v>3</v>
      </c>
      <c r="E53" s="8" t="s">
        <v>140</v>
      </c>
      <c r="F53" s="3" t="s">
        <v>302</v>
      </c>
      <c r="G53" s="3">
        <f t="shared" si="0"/>
        <v>16.61</v>
      </c>
    </row>
    <row r="54" spans="1:7" ht="24">
      <c r="A54" s="4" t="s">
        <v>23</v>
      </c>
      <c r="B54" s="4" t="s">
        <v>141</v>
      </c>
      <c r="C54" s="5" t="s">
        <v>142</v>
      </c>
      <c r="D54" s="4" t="s">
        <v>3</v>
      </c>
      <c r="E54" s="8" t="s">
        <v>143</v>
      </c>
      <c r="F54" s="3" t="s">
        <v>303</v>
      </c>
      <c r="G54" s="3">
        <f t="shared" si="0"/>
        <v>0.06</v>
      </c>
    </row>
    <row r="55" spans="1:7" ht="24">
      <c r="A55" s="4" t="s">
        <v>23</v>
      </c>
      <c r="B55" s="4" t="s">
        <v>144</v>
      </c>
      <c r="C55" s="5" t="s">
        <v>145</v>
      </c>
      <c r="D55" s="4" t="s">
        <v>3</v>
      </c>
      <c r="E55" s="8" t="s">
        <v>146</v>
      </c>
      <c r="F55" s="3" t="s">
        <v>304</v>
      </c>
      <c r="G55" s="3">
        <f t="shared" si="0"/>
        <v>27.42</v>
      </c>
    </row>
    <row r="56" spans="1:7" ht="36">
      <c r="A56" s="4" t="s">
        <v>23</v>
      </c>
      <c r="B56" s="4" t="s">
        <v>147</v>
      </c>
      <c r="C56" s="5" t="s">
        <v>148</v>
      </c>
      <c r="D56" s="4" t="s">
        <v>16</v>
      </c>
      <c r="E56" s="8" t="s">
        <v>149</v>
      </c>
      <c r="F56" s="3" t="s">
        <v>305</v>
      </c>
      <c r="G56" s="3">
        <f t="shared" si="0"/>
        <v>4.8099999999999996</v>
      </c>
    </row>
    <row r="57" spans="1:7" ht="36">
      <c r="A57" s="4" t="s">
        <v>23</v>
      </c>
      <c r="B57" s="4" t="s">
        <v>150</v>
      </c>
      <c r="C57" s="5" t="s">
        <v>151</v>
      </c>
      <c r="D57" s="4" t="s">
        <v>16</v>
      </c>
      <c r="E57" s="8" t="s">
        <v>126</v>
      </c>
      <c r="F57" s="3" t="s">
        <v>306</v>
      </c>
      <c r="G57" s="3">
        <f t="shared" si="0"/>
        <v>1.45</v>
      </c>
    </row>
    <row r="58" spans="1:7" ht="24">
      <c r="A58" s="4" t="s">
        <v>23</v>
      </c>
      <c r="B58" s="4" t="s">
        <v>152</v>
      </c>
      <c r="C58" s="5" t="s">
        <v>153</v>
      </c>
      <c r="D58" s="4" t="s">
        <v>16</v>
      </c>
      <c r="E58" s="8" t="s">
        <v>13</v>
      </c>
      <c r="F58" s="3" t="s">
        <v>307</v>
      </c>
      <c r="G58" s="3">
        <f t="shared" si="0"/>
        <v>1.69</v>
      </c>
    </row>
    <row r="59" spans="1:7" ht="24">
      <c r="A59" s="4" t="s">
        <v>23</v>
      </c>
      <c r="B59" s="4" t="s">
        <v>154</v>
      </c>
      <c r="C59" s="5" t="s">
        <v>155</v>
      </c>
      <c r="D59" s="4" t="s">
        <v>134</v>
      </c>
      <c r="E59" s="8" t="s">
        <v>156</v>
      </c>
      <c r="F59" s="3" t="s">
        <v>308</v>
      </c>
      <c r="G59" s="3">
        <f t="shared" si="0"/>
        <v>0.2</v>
      </c>
    </row>
    <row r="60" spans="1:7" ht="48">
      <c r="A60" s="4" t="s">
        <v>23</v>
      </c>
      <c r="B60" s="4" t="s">
        <v>157</v>
      </c>
      <c r="C60" s="5" t="s">
        <v>158</v>
      </c>
      <c r="D60" s="4" t="s">
        <v>16</v>
      </c>
      <c r="E60" s="8" t="s">
        <v>159</v>
      </c>
      <c r="F60" s="3" t="s">
        <v>309</v>
      </c>
      <c r="G60" s="3">
        <f t="shared" si="0"/>
        <v>8.81</v>
      </c>
    </row>
    <row r="61" spans="1:7" ht="36">
      <c r="A61" s="4" t="s">
        <v>23</v>
      </c>
      <c r="B61" s="4" t="s">
        <v>160</v>
      </c>
      <c r="C61" s="5" t="s">
        <v>161</v>
      </c>
      <c r="D61" s="4" t="s">
        <v>16</v>
      </c>
      <c r="E61" s="8" t="s">
        <v>67</v>
      </c>
      <c r="F61" s="3" t="s">
        <v>310</v>
      </c>
      <c r="G61" s="3">
        <f t="shared" si="0"/>
        <v>5.49</v>
      </c>
    </row>
    <row r="62" spans="1:7" ht="24">
      <c r="A62" s="4" t="s">
        <v>23</v>
      </c>
      <c r="B62" s="4" t="s">
        <v>162</v>
      </c>
      <c r="C62" s="5" t="s">
        <v>163</v>
      </c>
      <c r="D62" s="4" t="s">
        <v>16</v>
      </c>
      <c r="E62" s="8" t="s">
        <v>13</v>
      </c>
      <c r="F62" s="3" t="s">
        <v>311</v>
      </c>
      <c r="G62" s="3">
        <f t="shared" si="0"/>
        <v>0.56999999999999995</v>
      </c>
    </row>
    <row r="63" spans="1:7" ht="24">
      <c r="A63" s="4" t="s">
        <v>23</v>
      </c>
      <c r="B63" s="4" t="s">
        <v>164</v>
      </c>
      <c r="C63" s="5" t="s">
        <v>165</v>
      </c>
      <c r="D63" s="4" t="s">
        <v>16</v>
      </c>
      <c r="E63" s="8" t="s">
        <v>13</v>
      </c>
      <c r="F63" s="3" t="s">
        <v>312</v>
      </c>
      <c r="G63" s="3">
        <f t="shared" si="0"/>
        <v>0.62</v>
      </c>
    </row>
    <row r="64" spans="1:7" ht="48">
      <c r="A64" s="4" t="s">
        <v>23</v>
      </c>
      <c r="B64" s="4" t="s">
        <v>166</v>
      </c>
      <c r="C64" s="5" t="s">
        <v>167</v>
      </c>
      <c r="D64" s="4" t="s">
        <v>16</v>
      </c>
      <c r="E64" s="8" t="s">
        <v>13</v>
      </c>
      <c r="F64" s="3" t="s">
        <v>313</v>
      </c>
      <c r="G64" s="3">
        <f t="shared" si="0"/>
        <v>4.58</v>
      </c>
    </row>
    <row r="65" spans="1:7" ht="48">
      <c r="A65" s="4" t="s">
        <v>23</v>
      </c>
      <c r="B65" s="4" t="s">
        <v>168</v>
      </c>
      <c r="C65" s="5" t="s">
        <v>169</v>
      </c>
      <c r="D65" s="4" t="s">
        <v>57</v>
      </c>
      <c r="E65" s="8" t="s">
        <v>170</v>
      </c>
      <c r="F65" s="3" t="s">
        <v>314</v>
      </c>
      <c r="G65" s="3">
        <f t="shared" si="0"/>
        <v>4.3499999999999996</v>
      </c>
    </row>
    <row r="66" spans="1:7" ht="48">
      <c r="A66" s="4" t="s">
        <v>23</v>
      </c>
      <c r="B66" s="4" t="s">
        <v>171</v>
      </c>
      <c r="C66" s="5" t="s">
        <v>172</v>
      </c>
      <c r="D66" s="4" t="s">
        <v>3</v>
      </c>
      <c r="E66" s="8" t="s">
        <v>173</v>
      </c>
      <c r="F66" s="3" t="s">
        <v>315</v>
      </c>
      <c r="G66" s="3">
        <f t="shared" si="0"/>
        <v>20.94</v>
      </c>
    </row>
    <row r="67" spans="1:7" ht="48">
      <c r="A67" s="4" t="s">
        <v>23</v>
      </c>
      <c r="B67" s="4" t="s">
        <v>174</v>
      </c>
      <c r="C67" s="5" t="s">
        <v>175</v>
      </c>
      <c r="D67" s="4" t="s">
        <v>3</v>
      </c>
      <c r="E67" s="8" t="s">
        <v>176</v>
      </c>
      <c r="F67" s="3" t="s">
        <v>316</v>
      </c>
      <c r="G67" s="3">
        <f t="shared" si="0"/>
        <v>24.87</v>
      </c>
    </row>
    <row r="68" spans="1:7" ht="48">
      <c r="A68" s="4" t="s">
        <v>23</v>
      </c>
      <c r="B68" s="4" t="s">
        <v>177</v>
      </c>
      <c r="C68" s="5" t="s">
        <v>178</v>
      </c>
      <c r="D68" s="4" t="s">
        <v>3</v>
      </c>
      <c r="E68" s="8" t="s">
        <v>179</v>
      </c>
      <c r="F68" s="3" t="s">
        <v>317</v>
      </c>
      <c r="G68" s="3">
        <f t="shared" ref="G68:G76" si="1">TRUNC(E68*F68,2)</f>
        <v>9.49</v>
      </c>
    </row>
    <row r="69" spans="1:7" ht="48">
      <c r="A69" s="4" t="s">
        <v>23</v>
      </c>
      <c r="B69" s="4" t="s">
        <v>180</v>
      </c>
      <c r="C69" s="5" t="s">
        <v>181</v>
      </c>
      <c r="D69" s="4" t="s">
        <v>3</v>
      </c>
      <c r="E69" s="8" t="s">
        <v>182</v>
      </c>
      <c r="F69" s="3" t="s">
        <v>318</v>
      </c>
      <c r="G69" s="3">
        <f t="shared" si="1"/>
        <v>11.21</v>
      </c>
    </row>
    <row r="70" spans="1:7" ht="48">
      <c r="A70" s="4" t="s">
        <v>23</v>
      </c>
      <c r="B70" s="4" t="s">
        <v>183</v>
      </c>
      <c r="C70" s="5" t="s">
        <v>184</v>
      </c>
      <c r="D70" s="4" t="s">
        <v>3</v>
      </c>
      <c r="E70" s="8" t="s">
        <v>185</v>
      </c>
      <c r="F70" s="3" t="s">
        <v>319</v>
      </c>
      <c r="G70" s="3">
        <f t="shared" si="1"/>
        <v>39.229999999999997</v>
      </c>
    </row>
    <row r="71" spans="1:7" ht="48">
      <c r="A71" s="4" t="s">
        <v>23</v>
      </c>
      <c r="B71" s="4" t="s">
        <v>186</v>
      </c>
      <c r="C71" s="5" t="s">
        <v>187</v>
      </c>
      <c r="D71" s="4" t="s">
        <v>3</v>
      </c>
      <c r="E71" s="8" t="s">
        <v>188</v>
      </c>
      <c r="F71" s="3" t="s">
        <v>320</v>
      </c>
      <c r="G71" s="3">
        <f t="shared" si="1"/>
        <v>39.69</v>
      </c>
    </row>
    <row r="72" spans="1:7" ht="48">
      <c r="A72" s="4" t="s">
        <v>23</v>
      </c>
      <c r="B72" s="4" t="s">
        <v>189</v>
      </c>
      <c r="C72" s="5" t="s">
        <v>190</v>
      </c>
      <c r="D72" s="4" t="s">
        <v>3</v>
      </c>
      <c r="E72" s="8" t="s">
        <v>191</v>
      </c>
      <c r="F72" s="3" t="s">
        <v>321</v>
      </c>
      <c r="G72" s="3">
        <f t="shared" si="1"/>
        <v>17.32</v>
      </c>
    </row>
    <row r="73" spans="1:7" ht="48">
      <c r="A73" s="4" t="s">
        <v>23</v>
      </c>
      <c r="B73" s="4" t="s">
        <v>192</v>
      </c>
      <c r="C73" s="5" t="s">
        <v>193</v>
      </c>
      <c r="D73" s="4" t="s">
        <v>3</v>
      </c>
      <c r="E73" s="8" t="s">
        <v>194</v>
      </c>
      <c r="F73" s="3" t="s">
        <v>322</v>
      </c>
      <c r="G73" s="3">
        <f t="shared" si="1"/>
        <v>17.14</v>
      </c>
    </row>
    <row r="74" spans="1:7" ht="36">
      <c r="A74" s="4" t="s">
        <v>23</v>
      </c>
      <c r="B74" s="4" t="s">
        <v>195</v>
      </c>
      <c r="C74" s="5" t="s">
        <v>196</v>
      </c>
      <c r="D74" s="4" t="s">
        <v>16</v>
      </c>
      <c r="E74" s="8" t="s">
        <v>17</v>
      </c>
      <c r="F74" s="3" t="s">
        <v>323</v>
      </c>
      <c r="G74" s="3">
        <f t="shared" si="1"/>
        <v>0.56000000000000005</v>
      </c>
    </row>
    <row r="75" spans="1:7" ht="72">
      <c r="A75" s="4" t="s">
        <v>23</v>
      </c>
      <c r="B75" s="4" t="s">
        <v>197</v>
      </c>
      <c r="C75" s="5" t="s">
        <v>198</v>
      </c>
      <c r="D75" s="4" t="s">
        <v>3</v>
      </c>
      <c r="E75" s="8" t="s">
        <v>80</v>
      </c>
      <c r="F75" s="3" t="s">
        <v>324</v>
      </c>
      <c r="G75" s="3">
        <f t="shared" si="1"/>
        <v>67.14</v>
      </c>
    </row>
    <row r="76" spans="1:7" ht="48">
      <c r="A76" s="4" t="s">
        <v>23</v>
      </c>
      <c r="B76" s="4" t="s">
        <v>199</v>
      </c>
      <c r="C76" s="5" t="s">
        <v>200</v>
      </c>
      <c r="D76" s="4" t="s">
        <v>134</v>
      </c>
      <c r="E76" s="8" t="s">
        <v>201</v>
      </c>
      <c r="F76" s="3" t="s">
        <v>325</v>
      </c>
      <c r="G76" s="3">
        <f t="shared" si="1"/>
        <v>15.01</v>
      </c>
    </row>
    <row r="77" spans="1:7">
      <c r="A77" s="1315" t="s">
        <v>252</v>
      </c>
      <c r="B77" s="1316"/>
      <c r="C77" s="1316"/>
      <c r="D77" s="1316"/>
      <c r="E77" s="1316"/>
      <c r="F77" s="1317"/>
      <c r="G77" s="3">
        <f>SUM(G3:G76)</f>
        <v>686.76999999999987</v>
      </c>
    </row>
    <row r="78" spans="1:7" ht="36">
      <c r="A78" s="4" t="s">
        <v>202</v>
      </c>
      <c r="B78" s="4" t="s">
        <v>203</v>
      </c>
      <c r="C78" s="5" t="s">
        <v>204</v>
      </c>
      <c r="D78" s="4" t="s">
        <v>3</v>
      </c>
      <c r="E78" s="8" t="s">
        <v>4</v>
      </c>
      <c r="F78" s="3" t="s">
        <v>5</v>
      </c>
      <c r="G78" s="3"/>
    </row>
    <row r="79" spans="1:7">
      <c r="A79" s="4" t="s">
        <v>245</v>
      </c>
      <c r="B79" s="4" t="s">
        <v>246</v>
      </c>
      <c r="C79" s="5" t="s">
        <v>247</v>
      </c>
      <c r="D79" s="4" t="s">
        <v>248</v>
      </c>
      <c r="E79" s="8" t="s">
        <v>249</v>
      </c>
      <c r="F79" s="3" t="s">
        <v>250</v>
      </c>
      <c r="G79" s="3" t="s">
        <v>251</v>
      </c>
    </row>
    <row r="80" spans="1:7" ht="24">
      <c r="A80" s="4" t="s">
        <v>6</v>
      </c>
      <c r="B80" s="4" t="s">
        <v>205</v>
      </c>
      <c r="C80" s="5" t="s">
        <v>206</v>
      </c>
      <c r="D80" s="4" t="s">
        <v>57</v>
      </c>
      <c r="E80" s="8" t="s">
        <v>207</v>
      </c>
      <c r="F80" s="3" t="s">
        <v>326</v>
      </c>
      <c r="G80" s="3">
        <f t="shared" ref="G80:G121" si="2">TRUNC(E80*F80,2)</f>
        <v>16.96</v>
      </c>
    </row>
    <row r="81" spans="1:7" ht="24">
      <c r="A81" s="4" t="s">
        <v>6</v>
      </c>
      <c r="B81" s="4" t="s">
        <v>208</v>
      </c>
      <c r="C81" s="5" t="s">
        <v>209</v>
      </c>
      <c r="D81" s="4" t="s">
        <v>57</v>
      </c>
      <c r="E81" s="8" t="s">
        <v>210</v>
      </c>
      <c r="F81" s="3" t="s">
        <v>294</v>
      </c>
      <c r="G81" s="3">
        <f t="shared" si="2"/>
        <v>23.42</v>
      </c>
    </row>
    <row r="82" spans="1:7" ht="24">
      <c r="A82" s="4" t="s">
        <v>6</v>
      </c>
      <c r="B82" s="4" t="s">
        <v>14</v>
      </c>
      <c r="C82" s="5" t="s">
        <v>15</v>
      </c>
      <c r="D82" s="4" t="s">
        <v>16</v>
      </c>
      <c r="E82" s="8" t="s">
        <v>211</v>
      </c>
      <c r="F82" s="3" t="s">
        <v>255</v>
      </c>
      <c r="G82" s="3">
        <f t="shared" si="2"/>
        <v>3.5</v>
      </c>
    </row>
    <row r="83" spans="1:7" ht="24">
      <c r="A83" s="4" t="s">
        <v>6</v>
      </c>
      <c r="B83" s="4" t="s">
        <v>18</v>
      </c>
      <c r="C83" s="5" t="s">
        <v>19</v>
      </c>
      <c r="D83" s="4" t="s">
        <v>16</v>
      </c>
      <c r="E83" s="8" t="s">
        <v>211</v>
      </c>
      <c r="F83" s="3" t="s">
        <v>256</v>
      </c>
      <c r="G83" s="3">
        <f t="shared" si="2"/>
        <v>3.39</v>
      </c>
    </row>
    <row r="84" spans="1:7" ht="24">
      <c r="A84" s="4" t="s">
        <v>6</v>
      </c>
      <c r="B84" s="4" t="s">
        <v>212</v>
      </c>
      <c r="C84" s="5" t="s">
        <v>213</v>
      </c>
      <c r="D84" s="4" t="s">
        <v>16</v>
      </c>
      <c r="E84" s="8" t="s">
        <v>211</v>
      </c>
      <c r="F84" s="3" t="s">
        <v>327</v>
      </c>
      <c r="G84" s="3">
        <f t="shared" si="2"/>
        <v>0.22</v>
      </c>
    </row>
    <row r="85" spans="1:7" ht="36">
      <c r="A85" s="4" t="s">
        <v>6</v>
      </c>
      <c r="B85" s="4" t="s">
        <v>20</v>
      </c>
      <c r="C85" s="5" t="s">
        <v>21</v>
      </c>
      <c r="D85" s="4" t="s">
        <v>3</v>
      </c>
      <c r="E85" s="8" t="s">
        <v>214</v>
      </c>
      <c r="F85" s="3" t="s">
        <v>257</v>
      </c>
      <c r="G85" s="3">
        <f t="shared" si="2"/>
        <v>46.77</v>
      </c>
    </row>
    <row r="86" spans="1:7" ht="36">
      <c r="A86" s="4" t="s">
        <v>23</v>
      </c>
      <c r="B86" s="4" t="s">
        <v>24</v>
      </c>
      <c r="C86" s="5" t="s">
        <v>25</v>
      </c>
      <c r="D86" s="4" t="s">
        <v>16</v>
      </c>
      <c r="E86" s="8" t="s">
        <v>215</v>
      </c>
      <c r="F86" s="3" t="s">
        <v>258</v>
      </c>
      <c r="G86" s="3">
        <f t="shared" si="2"/>
        <v>0.62</v>
      </c>
    </row>
    <row r="87" spans="1:7" ht="48">
      <c r="A87" s="4" t="s">
        <v>23</v>
      </c>
      <c r="B87" s="4" t="s">
        <v>216</v>
      </c>
      <c r="C87" s="5" t="s">
        <v>217</v>
      </c>
      <c r="D87" s="4" t="s">
        <v>16</v>
      </c>
      <c r="E87" s="8" t="s">
        <v>211</v>
      </c>
      <c r="F87" s="3" t="s">
        <v>328</v>
      </c>
      <c r="G87" s="3">
        <f t="shared" si="2"/>
        <v>1.92</v>
      </c>
    </row>
    <row r="88" spans="1:7" ht="24">
      <c r="A88" s="4" t="s">
        <v>23</v>
      </c>
      <c r="B88" s="4" t="s">
        <v>218</v>
      </c>
      <c r="C88" s="5" t="s">
        <v>219</v>
      </c>
      <c r="D88" s="4" t="s">
        <v>220</v>
      </c>
      <c r="E88" s="8" t="s">
        <v>221</v>
      </c>
      <c r="F88" s="3" t="s">
        <v>329</v>
      </c>
      <c r="G88" s="3">
        <f t="shared" si="2"/>
        <v>17.27</v>
      </c>
    </row>
    <row r="89" spans="1:7" ht="24">
      <c r="A89" s="4" t="s">
        <v>23</v>
      </c>
      <c r="B89" s="4" t="s">
        <v>42</v>
      </c>
      <c r="C89" s="5" t="s">
        <v>43</v>
      </c>
      <c r="D89" s="4" t="s">
        <v>3</v>
      </c>
      <c r="E89" s="8" t="s">
        <v>222</v>
      </c>
      <c r="F89" s="3" t="s">
        <v>266</v>
      </c>
      <c r="G89" s="3">
        <f t="shared" si="2"/>
        <v>33.67</v>
      </c>
    </row>
    <row r="90" spans="1:7" ht="60">
      <c r="A90" s="4" t="s">
        <v>23</v>
      </c>
      <c r="B90" s="4" t="s">
        <v>90</v>
      </c>
      <c r="C90" s="5" t="s">
        <v>91</v>
      </c>
      <c r="D90" s="4" t="s">
        <v>57</v>
      </c>
      <c r="E90" s="8" t="s">
        <v>223</v>
      </c>
      <c r="F90" s="3" t="s">
        <v>284</v>
      </c>
      <c r="G90" s="3">
        <f t="shared" si="2"/>
        <v>0.55000000000000004</v>
      </c>
    </row>
    <row r="91" spans="1:7" ht="48">
      <c r="A91" s="4" t="s">
        <v>23</v>
      </c>
      <c r="B91" s="4" t="s">
        <v>93</v>
      </c>
      <c r="C91" s="5" t="s">
        <v>94</v>
      </c>
      <c r="D91" s="4" t="s">
        <v>57</v>
      </c>
      <c r="E91" s="8" t="s">
        <v>224</v>
      </c>
      <c r="F91" s="3" t="s">
        <v>285</v>
      </c>
      <c r="G91" s="3">
        <f t="shared" si="2"/>
        <v>0.25</v>
      </c>
    </row>
    <row r="92" spans="1:7" ht="36">
      <c r="A92" s="4" t="s">
        <v>23</v>
      </c>
      <c r="B92" s="4" t="s">
        <v>96</v>
      </c>
      <c r="C92" s="5" t="s">
        <v>97</v>
      </c>
      <c r="D92" s="4" t="s">
        <v>3</v>
      </c>
      <c r="E92" s="8" t="s">
        <v>225</v>
      </c>
      <c r="F92" s="3" t="s">
        <v>286</v>
      </c>
      <c r="G92" s="3">
        <f t="shared" si="2"/>
        <v>37.86</v>
      </c>
    </row>
    <row r="93" spans="1:7" ht="48">
      <c r="A93" s="4" t="s">
        <v>23</v>
      </c>
      <c r="B93" s="4" t="s">
        <v>99</v>
      </c>
      <c r="C93" s="5" t="s">
        <v>100</v>
      </c>
      <c r="D93" s="4" t="s">
        <v>57</v>
      </c>
      <c r="E93" s="8" t="s">
        <v>223</v>
      </c>
      <c r="F93" s="3" t="s">
        <v>287</v>
      </c>
      <c r="G93" s="3">
        <f t="shared" si="2"/>
        <v>1.63</v>
      </c>
    </row>
    <row r="94" spans="1:7" ht="48">
      <c r="A94" s="4" t="s">
        <v>23</v>
      </c>
      <c r="B94" s="4" t="s">
        <v>101</v>
      </c>
      <c r="C94" s="5" t="s">
        <v>102</v>
      </c>
      <c r="D94" s="4" t="s">
        <v>57</v>
      </c>
      <c r="E94" s="8" t="s">
        <v>224</v>
      </c>
      <c r="F94" s="3" t="s">
        <v>288</v>
      </c>
      <c r="G94" s="3">
        <f t="shared" si="2"/>
        <v>1.61</v>
      </c>
    </row>
    <row r="95" spans="1:7" ht="48">
      <c r="A95" s="4" t="s">
        <v>23</v>
      </c>
      <c r="B95" s="4" t="s">
        <v>103</v>
      </c>
      <c r="C95" s="5" t="s">
        <v>104</v>
      </c>
      <c r="D95" s="4" t="s">
        <v>16</v>
      </c>
      <c r="E95" s="8" t="s">
        <v>226</v>
      </c>
      <c r="F95" s="3" t="s">
        <v>289</v>
      </c>
      <c r="G95" s="3">
        <f t="shared" si="2"/>
        <v>0.67</v>
      </c>
    </row>
    <row r="96" spans="1:7" ht="36">
      <c r="A96" s="4" t="s">
        <v>23</v>
      </c>
      <c r="B96" s="4" t="s">
        <v>106</v>
      </c>
      <c r="C96" s="5" t="s">
        <v>107</v>
      </c>
      <c r="D96" s="4" t="s">
        <v>57</v>
      </c>
      <c r="E96" s="8" t="s">
        <v>227</v>
      </c>
      <c r="F96" s="3" t="s">
        <v>290</v>
      </c>
      <c r="G96" s="3">
        <f t="shared" si="2"/>
        <v>1.1499999999999999</v>
      </c>
    </row>
    <row r="97" spans="1:7" ht="36">
      <c r="A97" s="4" t="s">
        <v>23</v>
      </c>
      <c r="B97" s="4" t="s">
        <v>109</v>
      </c>
      <c r="C97" s="5" t="s">
        <v>110</v>
      </c>
      <c r="D97" s="4" t="s">
        <v>57</v>
      </c>
      <c r="E97" s="8" t="s">
        <v>228</v>
      </c>
      <c r="F97" s="3" t="s">
        <v>291</v>
      </c>
      <c r="G97" s="3">
        <f t="shared" si="2"/>
        <v>1.82</v>
      </c>
    </row>
    <row r="98" spans="1:7" ht="24">
      <c r="A98" s="4" t="s">
        <v>23</v>
      </c>
      <c r="B98" s="4" t="s">
        <v>115</v>
      </c>
      <c r="C98" s="5" t="s">
        <v>116</v>
      </c>
      <c r="D98" s="4" t="s">
        <v>16</v>
      </c>
      <c r="E98" s="8" t="s">
        <v>229</v>
      </c>
      <c r="F98" s="3" t="s">
        <v>293</v>
      </c>
      <c r="G98" s="3">
        <f t="shared" si="2"/>
        <v>0.95</v>
      </c>
    </row>
    <row r="99" spans="1:7" ht="36">
      <c r="A99" s="4" t="s">
        <v>23</v>
      </c>
      <c r="B99" s="4" t="s">
        <v>119</v>
      </c>
      <c r="C99" s="5" t="s">
        <v>120</v>
      </c>
      <c r="D99" s="4" t="s">
        <v>16</v>
      </c>
      <c r="E99" s="8" t="s">
        <v>215</v>
      </c>
      <c r="F99" s="3" t="s">
        <v>295</v>
      </c>
      <c r="G99" s="3">
        <f t="shared" si="2"/>
        <v>0.86</v>
      </c>
    </row>
    <row r="100" spans="1:7" ht="36">
      <c r="A100" s="4" t="s">
        <v>23</v>
      </c>
      <c r="B100" s="4" t="s">
        <v>230</v>
      </c>
      <c r="C100" s="5" t="s">
        <v>231</v>
      </c>
      <c r="D100" s="4" t="s">
        <v>16</v>
      </c>
      <c r="E100" s="8" t="s">
        <v>211</v>
      </c>
      <c r="F100" s="3" t="s">
        <v>330</v>
      </c>
      <c r="G100" s="3">
        <f t="shared" si="2"/>
        <v>1.05</v>
      </c>
    </row>
    <row r="101" spans="1:7" ht="60">
      <c r="A101" s="4" t="s">
        <v>23</v>
      </c>
      <c r="B101" s="4" t="s">
        <v>127</v>
      </c>
      <c r="C101" s="5" t="s">
        <v>128</v>
      </c>
      <c r="D101" s="4" t="s">
        <v>3</v>
      </c>
      <c r="E101" s="8" t="s">
        <v>232</v>
      </c>
      <c r="F101" s="3" t="s">
        <v>298</v>
      </c>
      <c r="G101" s="3">
        <f t="shared" si="2"/>
        <v>15.18</v>
      </c>
    </row>
    <row r="102" spans="1:7" ht="24">
      <c r="A102" s="4" t="s">
        <v>23</v>
      </c>
      <c r="B102" s="4" t="s">
        <v>132</v>
      </c>
      <c r="C102" s="5" t="s">
        <v>133</v>
      </c>
      <c r="D102" s="4" t="s">
        <v>134</v>
      </c>
      <c r="E102" s="8" t="s">
        <v>233</v>
      </c>
      <c r="F102" s="3" t="s">
        <v>300</v>
      </c>
      <c r="G102" s="3">
        <f t="shared" si="2"/>
        <v>1.48</v>
      </c>
    </row>
    <row r="103" spans="1:7" ht="60">
      <c r="A103" s="4" t="s">
        <v>23</v>
      </c>
      <c r="B103" s="4" t="s">
        <v>136</v>
      </c>
      <c r="C103" s="5" t="s">
        <v>137</v>
      </c>
      <c r="D103" s="4" t="s">
        <v>3</v>
      </c>
      <c r="E103" s="8" t="s">
        <v>232</v>
      </c>
      <c r="F103" s="3" t="s">
        <v>301</v>
      </c>
      <c r="G103" s="3">
        <f t="shared" si="2"/>
        <v>51.62</v>
      </c>
    </row>
    <row r="104" spans="1:7" ht="60">
      <c r="A104" s="4" t="s">
        <v>23</v>
      </c>
      <c r="B104" s="4" t="s">
        <v>138</v>
      </c>
      <c r="C104" s="5" t="s">
        <v>139</v>
      </c>
      <c r="D104" s="4" t="s">
        <v>3</v>
      </c>
      <c r="E104" s="8" t="s">
        <v>226</v>
      </c>
      <c r="F104" s="3" t="s">
        <v>302</v>
      </c>
      <c r="G104" s="3">
        <f t="shared" si="2"/>
        <v>43.4</v>
      </c>
    </row>
    <row r="105" spans="1:7" ht="24">
      <c r="A105" s="4" t="s">
        <v>23</v>
      </c>
      <c r="B105" s="4" t="s">
        <v>141</v>
      </c>
      <c r="C105" s="5" t="s">
        <v>142</v>
      </c>
      <c r="D105" s="4" t="s">
        <v>3</v>
      </c>
      <c r="E105" s="8" t="s">
        <v>156</v>
      </c>
      <c r="F105" s="3" t="s">
        <v>303</v>
      </c>
      <c r="G105" s="3">
        <f t="shared" si="2"/>
        <v>7.0000000000000007E-2</v>
      </c>
    </row>
    <row r="106" spans="1:7" ht="24">
      <c r="A106" s="4" t="s">
        <v>23</v>
      </c>
      <c r="B106" s="4" t="s">
        <v>144</v>
      </c>
      <c r="C106" s="5" t="s">
        <v>145</v>
      </c>
      <c r="D106" s="4" t="s">
        <v>3</v>
      </c>
      <c r="E106" s="8" t="s">
        <v>232</v>
      </c>
      <c r="F106" s="3" t="s">
        <v>304</v>
      </c>
      <c r="G106" s="3">
        <f t="shared" si="2"/>
        <v>29.12</v>
      </c>
    </row>
    <row r="107" spans="1:7" ht="36">
      <c r="A107" s="4" t="s">
        <v>23</v>
      </c>
      <c r="B107" s="4" t="s">
        <v>147</v>
      </c>
      <c r="C107" s="5" t="s">
        <v>148</v>
      </c>
      <c r="D107" s="4" t="s">
        <v>16</v>
      </c>
      <c r="E107" s="8" t="s">
        <v>215</v>
      </c>
      <c r="F107" s="3" t="s">
        <v>305</v>
      </c>
      <c r="G107" s="3">
        <f t="shared" si="2"/>
        <v>0.83</v>
      </c>
    </row>
    <row r="108" spans="1:7" ht="36">
      <c r="A108" s="4" t="s">
        <v>23</v>
      </c>
      <c r="B108" s="4" t="s">
        <v>150</v>
      </c>
      <c r="C108" s="5" t="s">
        <v>151</v>
      </c>
      <c r="D108" s="4" t="s">
        <v>16</v>
      </c>
      <c r="E108" s="8" t="s">
        <v>211</v>
      </c>
      <c r="F108" s="3" t="s">
        <v>306</v>
      </c>
      <c r="G108" s="3">
        <f t="shared" si="2"/>
        <v>0.27</v>
      </c>
    </row>
    <row r="109" spans="1:7" ht="24">
      <c r="A109" s="4" t="s">
        <v>23</v>
      </c>
      <c r="B109" s="4" t="s">
        <v>154</v>
      </c>
      <c r="C109" s="5" t="s">
        <v>155</v>
      </c>
      <c r="D109" s="4" t="s">
        <v>134</v>
      </c>
      <c r="E109" s="8" t="s">
        <v>234</v>
      </c>
      <c r="F109" s="3" t="s">
        <v>308</v>
      </c>
      <c r="G109" s="3">
        <f t="shared" si="2"/>
        <v>0.23</v>
      </c>
    </row>
    <row r="110" spans="1:7" ht="48">
      <c r="A110" s="4" t="s">
        <v>23</v>
      </c>
      <c r="B110" s="4" t="s">
        <v>157</v>
      </c>
      <c r="C110" s="5" t="s">
        <v>158</v>
      </c>
      <c r="D110" s="4" t="s">
        <v>16</v>
      </c>
      <c r="E110" s="8" t="s">
        <v>235</v>
      </c>
      <c r="F110" s="3" t="s">
        <v>309</v>
      </c>
      <c r="G110" s="3">
        <f t="shared" si="2"/>
        <v>7.68</v>
      </c>
    </row>
    <row r="111" spans="1:7" ht="36">
      <c r="A111" s="4" t="s">
        <v>23</v>
      </c>
      <c r="B111" s="4" t="s">
        <v>160</v>
      </c>
      <c r="C111" s="5" t="s">
        <v>161</v>
      </c>
      <c r="D111" s="4" t="s">
        <v>16</v>
      </c>
      <c r="E111" s="8" t="s">
        <v>211</v>
      </c>
      <c r="F111" s="3" t="s">
        <v>310</v>
      </c>
      <c r="G111" s="3">
        <f t="shared" si="2"/>
        <v>1.79</v>
      </c>
    </row>
    <row r="112" spans="1:7" ht="24">
      <c r="A112" s="4" t="s">
        <v>23</v>
      </c>
      <c r="B112" s="4" t="s">
        <v>162</v>
      </c>
      <c r="C112" s="5" t="s">
        <v>163</v>
      </c>
      <c r="D112" s="4" t="s">
        <v>16</v>
      </c>
      <c r="E112" s="8" t="s">
        <v>211</v>
      </c>
      <c r="F112" s="3" t="s">
        <v>311</v>
      </c>
      <c r="G112" s="3">
        <f t="shared" si="2"/>
        <v>0.37</v>
      </c>
    </row>
    <row r="113" spans="1:7" ht="48">
      <c r="A113" s="4" t="s">
        <v>23</v>
      </c>
      <c r="B113" s="4" t="s">
        <v>171</v>
      </c>
      <c r="C113" s="5" t="s">
        <v>172</v>
      </c>
      <c r="D113" s="4" t="s">
        <v>3</v>
      </c>
      <c r="E113" s="8" t="s">
        <v>236</v>
      </c>
      <c r="F113" s="3" t="s">
        <v>315</v>
      </c>
      <c r="G113" s="3">
        <f t="shared" si="2"/>
        <v>24.73</v>
      </c>
    </row>
    <row r="114" spans="1:7" ht="48">
      <c r="A114" s="4" t="s">
        <v>23</v>
      </c>
      <c r="B114" s="4" t="s">
        <v>174</v>
      </c>
      <c r="C114" s="5" t="s">
        <v>175</v>
      </c>
      <c r="D114" s="4" t="s">
        <v>3</v>
      </c>
      <c r="E114" s="8" t="s">
        <v>237</v>
      </c>
      <c r="F114" s="3" t="s">
        <v>316</v>
      </c>
      <c r="G114" s="3">
        <f t="shared" si="2"/>
        <v>29.36</v>
      </c>
    </row>
    <row r="115" spans="1:7" ht="48">
      <c r="A115" s="4" t="s">
        <v>23</v>
      </c>
      <c r="B115" s="4" t="s">
        <v>177</v>
      </c>
      <c r="C115" s="5" t="s">
        <v>178</v>
      </c>
      <c r="D115" s="4" t="s">
        <v>3</v>
      </c>
      <c r="E115" s="8" t="s">
        <v>238</v>
      </c>
      <c r="F115" s="3" t="s">
        <v>317</v>
      </c>
      <c r="G115" s="3">
        <f t="shared" si="2"/>
        <v>1.68</v>
      </c>
    </row>
    <row r="116" spans="1:7" ht="48">
      <c r="A116" s="4" t="s">
        <v>23</v>
      </c>
      <c r="B116" s="4" t="s">
        <v>180</v>
      </c>
      <c r="C116" s="5" t="s">
        <v>181</v>
      </c>
      <c r="D116" s="4" t="s">
        <v>3</v>
      </c>
      <c r="E116" s="8" t="s">
        <v>239</v>
      </c>
      <c r="F116" s="3" t="s">
        <v>318</v>
      </c>
      <c r="G116" s="3">
        <f t="shared" si="2"/>
        <v>1.99</v>
      </c>
    </row>
    <row r="117" spans="1:7" ht="48">
      <c r="A117" s="4" t="s">
        <v>23</v>
      </c>
      <c r="B117" s="4" t="s">
        <v>183</v>
      </c>
      <c r="C117" s="5" t="s">
        <v>184</v>
      </c>
      <c r="D117" s="4" t="s">
        <v>3</v>
      </c>
      <c r="E117" s="8" t="s">
        <v>240</v>
      </c>
      <c r="F117" s="3" t="s">
        <v>319</v>
      </c>
      <c r="G117" s="3">
        <f t="shared" si="2"/>
        <v>46.32</v>
      </c>
    </row>
    <row r="118" spans="1:7" ht="48">
      <c r="A118" s="4" t="s">
        <v>23</v>
      </c>
      <c r="B118" s="4" t="s">
        <v>186</v>
      </c>
      <c r="C118" s="5" t="s">
        <v>187</v>
      </c>
      <c r="D118" s="4" t="s">
        <v>3</v>
      </c>
      <c r="E118" s="8" t="s">
        <v>241</v>
      </c>
      <c r="F118" s="3" t="s">
        <v>320</v>
      </c>
      <c r="G118" s="3">
        <f t="shared" si="2"/>
        <v>46.85</v>
      </c>
    </row>
    <row r="119" spans="1:7" ht="48">
      <c r="A119" s="4" t="s">
        <v>23</v>
      </c>
      <c r="B119" s="4" t="s">
        <v>189</v>
      </c>
      <c r="C119" s="5" t="s">
        <v>190</v>
      </c>
      <c r="D119" s="4" t="s">
        <v>3</v>
      </c>
      <c r="E119" s="8" t="s">
        <v>242</v>
      </c>
      <c r="F119" s="3" t="s">
        <v>321</v>
      </c>
      <c r="G119" s="3">
        <f t="shared" si="2"/>
        <v>3.08</v>
      </c>
    </row>
    <row r="120" spans="1:7" ht="48">
      <c r="A120" s="4" t="s">
        <v>23</v>
      </c>
      <c r="B120" s="4" t="s">
        <v>192</v>
      </c>
      <c r="C120" s="5" t="s">
        <v>193</v>
      </c>
      <c r="D120" s="4" t="s">
        <v>3</v>
      </c>
      <c r="E120" s="8" t="s">
        <v>243</v>
      </c>
      <c r="F120" s="3" t="s">
        <v>322</v>
      </c>
      <c r="G120" s="3">
        <f t="shared" si="2"/>
        <v>3.04</v>
      </c>
    </row>
    <row r="121" spans="1:7" ht="48">
      <c r="A121" s="4" t="s">
        <v>23</v>
      </c>
      <c r="B121" s="4" t="s">
        <v>199</v>
      </c>
      <c r="C121" s="5" t="s">
        <v>200</v>
      </c>
      <c r="D121" s="4" t="s">
        <v>134</v>
      </c>
      <c r="E121" s="8" t="s">
        <v>244</v>
      </c>
      <c r="F121" s="3" t="s">
        <v>325</v>
      </c>
      <c r="G121" s="3">
        <f t="shared" si="2"/>
        <v>16.89</v>
      </c>
    </row>
    <row r="122" spans="1:7">
      <c r="A122" s="1315" t="s">
        <v>252</v>
      </c>
      <c r="B122" s="1316"/>
      <c r="C122" s="1316"/>
      <c r="D122" s="1316"/>
      <c r="E122" s="1316"/>
      <c r="F122" s="1317"/>
      <c r="G122" s="3">
        <f>SUM(G80:G121)</f>
        <v>522.12000000000012</v>
      </c>
    </row>
    <row r="123" spans="1:7" ht="36">
      <c r="A123" s="1" t="s">
        <v>331</v>
      </c>
      <c r="B123" s="1" t="s">
        <v>332</v>
      </c>
      <c r="C123" s="2" t="s">
        <v>333</v>
      </c>
      <c r="D123" s="1" t="s">
        <v>3</v>
      </c>
      <c r="E123" s="3" t="s">
        <v>4</v>
      </c>
      <c r="F123" s="3" t="s">
        <v>5</v>
      </c>
      <c r="G123" s="3"/>
    </row>
    <row r="124" spans="1:7">
      <c r="A124" s="4" t="s">
        <v>245</v>
      </c>
      <c r="B124" s="4" t="s">
        <v>246</v>
      </c>
      <c r="C124" s="5" t="s">
        <v>247</v>
      </c>
      <c r="D124" s="4" t="s">
        <v>248</v>
      </c>
      <c r="E124" s="8" t="s">
        <v>249</v>
      </c>
      <c r="F124" s="3" t="s">
        <v>250</v>
      </c>
      <c r="G124" s="3" t="s">
        <v>251</v>
      </c>
    </row>
    <row r="125" spans="1:7" ht="24">
      <c r="A125" s="1" t="s">
        <v>6</v>
      </c>
      <c r="B125" s="1" t="s">
        <v>212</v>
      </c>
      <c r="C125" s="2" t="s">
        <v>213</v>
      </c>
      <c r="D125" s="1" t="s">
        <v>16</v>
      </c>
      <c r="E125" s="3" t="s">
        <v>334</v>
      </c>
      <c r="F125" s="3" t="s">
        <v>327</v>
      </c>
      <c r="G125" s="3">
        <f t="shared" ref="G125:G148" si="3">TRUNC(E125*F125,2)</f>
        <v>0.6</v>
      </c>
    </row>
    <row r="126" spans="1:7" ht="24">
      <c r="A126" s="1" t="s">
        <v>23</v>
      </c>
      <c r="B126" s="1" t="s">
        <v>42</v>
      </c>
      <c r="C126" s="2" t="s">
        <v>43</v>
      </c>
      <c r="D126" s="1" t="s">
        <v>3</v>
      </c>
      <c r="E126" s="3" t="s">
        <v>335</v>
      </c>
      <c r="F126" s="3" t="s">
        <v>266</v>
      </c>
      <c r="G126" s="3">
        <f t="shared" si="3"/>
        <v>45.53</v>
      </c>
    </row>
    <row r="127" spans="1:7" ht="60">
      <c r="A127" s="1" t="s">
        <v>23</v>
      </c>
      <c r="B127" s="1" t="s">
        <v>90</v>
      </c>
      <c r="C127" s="2" t="s">
        <v>91</v>
      </c>
      <c r="D127" s="1" t="s">
        <v>57</v>
      </c>
      <c r="E127" s="3" t="s">
        <v>336</v>
      </c>
      <c r="F127" s="3" t="s">
        <v>284</v>
      </c>
      <c r="G127" s="3">
        <f t="shared" si="3"/>
        <v>0.28999999999999998</v>
      </c>
    </row>
    <row r="128" spans="1:7" ht="48">
      <c r="A128" s="1" t="s">
        <v>23</v>
      </c>
      <c r="B128" s="1" t="s">
        <v>93</v>
      </c>
      <c r="C128" s="2" t="s">
        <v>94</v>
      </c>
      <c r="D128" s="1" t="s">
        <v>57</v>
      </c>
      <c r="E128" s="3" t="s">
        <v>337</v>
      </c>
      <c r="F128" s="3" t="s">
        <v>285</v>
      </c>
      <c r="G128" s="3">
        <f t="shared" si="3"/>
        <v>0.19</v>
      </c>
    </row>
    <row r="129" spans="1:7" ht="36">
      <c r="A129" s="1" t="s">
        <v>23</v>
      </c>
      <c r="B129" s="1" t="s">
        <v>96</v>
      </c>
      <c r="C129" s="2" t="s">
        <v>97</v>
      </c>
      <c r="D129" s="1" t="s">
        <v>3</v>
      </c>
      <c r="E129" s="3" t="s">
        <v>338</v>
      </c>
      <c r="F129" s="3" t="s">
        <v>286</v>
      </c>
      <c r="G129" s="3">
        <f t="shared" si="3"/>
        <v>91.37</v>
      </c>
    </row>
    <row r="130" spans="1:7" ht="48">
      <c r="A130" s="1" t="s">
        <v>23</v>
      </c>
      <c r="B130" s="11" t="s">
        <v>339</v>
      </c>
      <c r="C130" s="2" t="s">
        <v>340</v>
      </c>
      <c r="D130" s="1" t="s">
        <v>57</v>
      </c>
      <c r="E130" s="3" t="s">
        <v>334</v>
      </c>
      <c r="F130" s="3" t="s">
        <v>352</v>
      </c>
      <c r="G130" s="3">
        <f t="shared" si="3"/>
        <v>0.36</v>
      </c>
    </row>
    <row r="131" spans="1:7" ht="48">
      <c r="A131" s="1" t="s">
        <v>23</v>
      </c>
      <c r="B131" s="1" t="s">
        <v>99</v>
      </c>
      <c r="C131" s="2" t="s">
        <v>100</v>
      </c>
      <c r="D131" s="1" t="s">
        <v>57</v>
      </c>
      <c r="E131" s="3" t="s">
        <v>336</v>
      </c>
      <c r="F131" s="3" t="s">
        <v>287</v>
      </c>
      <c r="G131" s="3">
        <f t="shared" si="3"/>
        <v>0.86</v>
      </c>
    </row>
    <row r="132" spans="1:7" ht="48">
      <c r="A132" s="1" t="s">
        <v>23</v>
      </c>
      <c r="B132" s="1" t="s">
        <v>101</v>
      </c>
      <c r="C132" s="2" t="s">
        <v>102</v>
      </c>
      <c r="D132" s="1" t="s">
        <v>57</v>
      </c>
      <c r="E132" s="3" t="s">
        <v>337</v>
      </c>
      <c r="F132" s="3" t="s">
        <v>288</v>
      </c>
      <c r="G132" s="3">
        <f t="shared" si="3"/>
        <v>1.22</v>
      </c>
    </row>
    <row r="133" spans="1:7" ht="36">
      <c r="A133" s="1" t="s">
        <v>23</v>
      </c>
      <c r="B133" s="1" t="s">
        <v>106</v>
      </c>
      <c r="C133" s="2" t="s">
        <v>107</v>
      </c>
      <c r="D133" s="1" t="s">
        <v>57</v>
      </c>
      <c r="E133" s="3" t="s">
        <v>341</v>
      </c>
      <c r="F133" s="3" t="s">
        <v>290</v>
      </c>
      <c r="G133" s="3">
        <f t="shared" si="3"/>
        <v>1.25</v>
      </c>
    </row>
    <row r="134" spans="1:7" ht="36">
      <c r="A134" s="1" t="s">
        <v>23</v>
      </c>
      <c r="B134" s="1" t="s">
        <v>124</v>
      </c>
      <c r="C134" s="2" t="s">
        <v>125</v>
      </c>
      <c r="D134" s="1" t="s">
        <v>16</v>
      </c>
      <c r="E134" s="3" t="s">
        <v>334</v>
      </c>
      <c r="F134" s="3" t="s">
        <v>297</v>
      </c>
      <c r="G134" s="3">
        <f t="shared" si="3"/>
        <v>1.92</v>
      </c>
    </row>
    <row r="135" spans="1:7" ht="60">
      <c r="A135" s="1" t="s">
        <v>23</v>
      </c>
      <c r="B135" s="1" t="s">
        <v>127</v>
      </c>
      <c r="C135" s="2" t="s">
        <v>128</v>
      </c>
      <c r="D135" s="1" t="s">
        <v>3</v>
      </c>
      <c r="E135" s="3" t="s">
        <v>342</v>
      </c>
      <c r="F135" s="3" t="s">
        <v>298</v>
      </c>
      <c r="G135" s="3">
        <f t="shared" si="3"/>
        <v>18.13</v>
      </c>
    </row>
    <row r="136" spans="1:7" ht="24">
      <c r="A136" s="1" t="s">
        <v>23</v>
      </c>
      <c r="B136" s="1" t="s">
        <v>132</v>
      </c>
      <c r="C136" s="2" t="s">
        <v>133</v>
      </c>
      <c r="D136" s="1" t="s">
        <v>134</v>
      </c>
      <c r="E136" s="3" t="s">
        <v>343</v>
      </c>
      <c r="F136" s="3" t="s">
        <v>300</v>
      </c>
      <c r="G136" s="3">
        <f t="shared" si="3"/>
        <v>2.29</v>
      </c>
    </row>
    <row r="137" spans="1:7" ht="60">
      <c r="A137" s="1" t="s">
        <v>23</v>
      </c>
      <c r="B137" s="1" t="s">
        <v>136</v>
      </c>
      <c r="C137" s="2" t="s">
        <v>137</v>
      </c>
      <c r="D137" s="1" t="s">
        <v>3</v>
      </c>
      <c r="E137" s="3" t="s">
        <v>342</v>
      </c>
      <c r="F137" s="3" t="s">
        <v>301</v>
      </c>
      <c r="G137" s="3">
        <f t="shared" si="3"/>
        <v>61.65</v>
      </c>
    </row>
    <row r="138" spans="1:7" ht="60">
      <c r="A138" s="1" t="s">
        <v>23</v>
      </c>
      <c r="B138" s="1" t="s">
        <v>138</v>
      </c>
      <c r="C138" s="2" t="s">
        <v>139</v>
      </c>
      <c r="D138" s="1" t="s">
        <v>3</v>
      </c>
      <c r="E138" s="3" t="s">
        <v>334</v>
      </c>
      <c r="F138" s="3" t="s">
        <v>302</v>
      </c>
      <c r="G138" s="3">
        <f t="shared" si="3"/>
        <v>38.06</v>
      </c>
    </row>
    <row r="139" spans="1:7" ht="24">
      <c r="A139" s="1" t="s">
        <v>23</v>
      </c>
      <c r="B139" s="1" t="s">
        <v>141</v>
      </c>
      <c r="C139" s="2" t="s">
        <v>142</v>
      </c>
      <c r="D139" s="1" t="s">
        <v>3</v>
      </c>
      <c r="E139" s="3" t="s">
        <v>344</v>
      </c>
      <c r="F139" s="3" t="s">
        <v>303</v>
      </c>
      <c r="G139" s="3">
        <f t="shared" si="3"/>
        <v>0.11</v>
      </c>
    </row>
    <row r="140" spans="1:7" ht="24">
      <c r="A140" s="1" t="s">
        <v>23</v>
      </c>
      <c r="B140" s="1" t="s">
        <v>144</v>
      </c>
      <c r="C140" s="2" t="s">
        <v>145</v>
      </c>
      <c r="D140" s="1" t="s">
        <v>3</v>
      </c>
      <c r="E140" s="3" t="s">
        <v>345</v>
      </c>
      <c r="F140" s="3" t="s">
        <v>304</v>
      </c>
      <c r="G140" s="3">
        <f t="shared" si="3"/>
        <v>30.56</v>
      </c>
    </row>
    <row r="141" spans="1:7" ht="36">
      <c r="A141" s="1" t="s">
        <v>23</v>
      </c>
      <c r="B141" s="1" t="s">
        <v>147</v>
      </c>
      <c r="C141" s="2" t="s">
        <v>148</v>
      </c>
      <c r="D141" s="1" t="s">
        <v>16</v>
      </c>
      <c r="E141" s="3" t="s">
        <v>336</v>
      </c>
      <c r="F141" s="3" t="s">
        <v>305</v>
      </c>
      <c r="G141" s="3">
        <f t="shared" si="3"/>
        <v>2.2000000000000002</v>
      </c>
    </row>
    <row r="142" spans="1:7" ht="24">
      <c r="A142" s="1" t="s">
        <v>23</v>
      </c>
      <c r="B142" s="1" t="s">
        <v>154</v>
      </c>
      <c r="C142" s="2" t="s">
        <v>155</v>
      </c>
      <c r="D142" s="1" t="s">
        <v>134</v>
      </c>
      <c r="E142" s="3" t="s">
        <v>346</v>
      </c>
      <c r="F142" s="3" t="s">
        <v>308</v>
      </c>
      <c r="G142" s="3">
        <f t="shared" si="3"/>
        <v>0.36</v>
      </c>
    </row>
    <row r="143" spans="1:7" ht="48">
      <c r="A143" s="1" t="s">
        <v>23</v>
      </c>
      <c r="B143" s="1" t="s">
        <v>157</v>
      </c>
      <c r="C143" s="2" t="s">
        <v>158</v>
      </c>
      <c r="D143" s="1" t="s">
        <v>16</v>
      </c>
      <c r="E143" s="3" t="s">
        <v>334</v>
      </c>
      <c r="F143" s="3" t="s">
        <v>309</v>
      </c>
      <c r="G143" s="3">
        <f t="shared" si="3"/>
        <v>5.04</v>
      </c>
    </row>
    <row r="144" spans="1:7" ht="48">
      <c r="A144" s="1" t="s">
        <v>23</v>
      </c>
      <c r="B144" s="1" t="s">
        <v>171</v>
      </c>
      <c r="C144" s="2" t="s">
        <v>172</v>
      </c>
      <c r="D144" s="1" t="s">
        <v>3</v>
      </c>
      <c r="E144" s="3" t="s">
        <v>347</v>
      </c>
      <c r="F144" s="3" t="s">
        <v>315</v>
      </c>
      <c r="G144" s="3">
        <f t="shared" si="3"/>
        <v>36.11</v>
      </c>
    </row>
    <row r="145" spans="1:7" ht="48">
      <c r="A145" s="1" t="s">
        <v>23</v>
      </c>
      <c r="B145" s="1" t="s">
        <v>174</v>
      </c>
      <c r="C145" s="2" t="s">
        <v>175</v>
      </c>
      <c r="D145" s="1" t="s">
        <v>3</v>
      </c>
      <c r="E145" s="3" t="s">
        <v>348</v>
      </c>
      <c r="F145" s="3" t="s">
        <v>316</v>
      </c>
      <c r="G145" s="3">
        <f t="shared" si="3"/>
        <v>42.87</v>
      </c>
    </row>
    <row r="146" spans="1:7" ht="48">
      <c r="A146" s="1" t="s">
        <v>23</v>
      </c>
      <c r="B146" s="1" t="s">
        <v>183</v>
      </c>
      <c r="C146" s="2" t="s">
        <v>184</v>
      </c>
      <c r="D146" s="1" t="s">
        <v>3</v>
      </c>
      <c r="E146" s="3" t="s">
        <v>349</v>
      </c>
      <c r="F146" s="3" t="s">
        <v>319</v>
      </c>
      <c r="G146" s="3">
        <f t="shared" si="3"/>
        <v>67.64</v>
      </c>
    </row>
    <row r="147" spans="1:7" ht="48">
      <c r="A147" s="1" t="s">
        <v>23</v>
      </c>
      <c r="B147" s="1" t="s">
        <v>186</v>
      </c>
      <c r="C147" s="2" t="s">
        <v>187</v>
      </c>
      <c r="D147" s="1" t="s">
        <v>3</v>
      </c>
      <c r="E147" s="3" t="s">
        <v>350</v>
      </c>
      <c r="F147" s="3" t="s">
        <v>320</v>
      </c>
      <c r="G147" s="3">
        <f t="shared" si="3"/>
        <v>68.41</v>
      </c>
    </row>
    <row r="148" spans="1:7" ht="48">
      <c r="A148" s="1" t="s">
        <v>23</v>
      </c>
      <c r="B148" s="1" t="s">
        <v>199</v>
      </c>
      <c r="C148" s="2" t="s">
        <v>200</v>
      </c>
      <c r="D148" s="1" t="s">
        <v>134</v>
      </c>
      <c r="E148" s="3" t="s">
        <v>351</v>
      </c>
      <c r="F148" s="3" t="s">
        <v>325</v>
      </c>
      <c r="G148" s="3">
        <f t="shared" si="3"/>
        <v>26.19</v>
      </c>
    </row>
    <row r="149" spans="1:7">
      <c r="A149" s="1315" t="s">
        <v>252</v>
      </c>
      <c r="B149" s="1316"/>
      <c r="C149" s="1316"/>
      <c r="D149" s="1316"/>
      <c r="E149" s="1316"/>
      <c r="F149" s="1317"/>
      <c r="G149" s="3">
        <f>SUM(G125:G148)</f>
        <v>543.21000000000015</v>
      </c>
    </row>
    <row r="150" spans="1:7" ht="36">
      <c r="A150" s="1" t="s">
        <v>331</v>
      </c>
      <c r="B150" s="1" t="s">
        <v>366</v>
      </c>
      <c r="C150" s="2" t="s">
        <v>367</v>
      </c>
      <c r="D150" s="1" t="s">
        <v>3</v>
      </c>
      <c r="E150" s="3" t="s">
        <v>4</v>
      </c>
      <c r="F150" s="3" t="s">
        <v>5</v>
      </c>
      <c r="G150" s="3"/>
    </row>
    <row r="151" spans="1:7">
      <c r="A151" s="4" t="s">
        <v>245</v>
      </c>
      <c r="B151" s="4" t="s">
        <v>246</v>
      </c>
      <c r="C151" s="5" t="s">
        <v>247</v>
      </c>
      <c r="D151" s="4" t="s">
        <v>248</v>
      </c>
      <c r="E151" s="8" t="s">
        <v>249</v>
      </c>
      <c r="F151" s="3" t="s">
        <v>250</v>
      </c>
      <c r="G151" s="3" t="s">
        <v>251</v>
      </c>
    </row>
    <row r="152" spans="1:7" ht="36">
      <c r="A152" s="1" t="s">
        <v>6</v>
      </c>
      <c r="B152" s="1" t="s">
        <v>353</v>
      </c>
      <c r="C152" s="2" t="s">
        <v>354</v>
      </c>
      <c r="D152" s="1" t="s">
        <v>57</v>
      </c>
      <c r="E152" s="3">
        <v>1</v>
      </c>
      <c r="F152" s="3">
        <v>3.01</v>
      </c>
      <c r="G152" s="3">
        <f t="shared" ref="G152:G159" si="4">TRUNC(F152*E152,2)</f>
        <v>3.01</v>
      </c>
    </row>
    <row r="153" spans="1:7" ht="36">
      <c r="A153" s="1" t="s">
        <v>6</v>
      </c>
      <c r="B153" s="1" t="s">
        <v>355</v>
      </c>
      <c r="C153" s="2" t="s">
        <v>356</v>
      </c>
      <c r="D153" s="1" t="s">
        <v>57</v>
      </c>
      <c r="E153" s="3">
        <v>4</v>
      </c>
      <c r="F153" s="3">
        <v>5.58</v>
      </c>
      <c r="G153" s="3">
        <f t="shared" si="4"/>
        <v>22.32</v>
      </c>
    </row>
    <row r="154" spans="1:7" ht="36">
      <c r="A154" s="1" t="s">
        <v>6</v>
      </c>
      <c r="B154" s="1" t="s">
        <v>357</v>
      </c>
      <c r="C154" s="2" t="s">
        <v>358</v>
      </c>
      <c r="D154" s="1" t="s">
        <v>3</v>
      </c>
      <c r="E154" s="3">
        <v>1</v>
      </c>
      <c r="F154" s="3">
        <v>300</v>
      </c>
      <c r="G154" s="3">
        <f t="shared" si="4"/>
        <v>300</v>
      </c>
    </row>
    <row r="155" spans="1:7" ht="24">
      <c r="A155" s="1" t="s">
        <v>6</v>
      </c>
      <c r="B155" s="1" t="s">
        <v>359</v>
      </c>
      <c r="C155" s="2" t="s">
        <v>360</v>
      </c>
      <c r="D155" s="1" t="s">
        <v>361</v>
      </c>
      <c r="E155" s="3">
        <v>0.11</v>
      </c>
      <c r="F155" s="3">
        <v>11.18</v>
      </c>
      <c r="G155" s="3">
        <f t="shared" si="4"/>
        <v>1.22</v>
      </c>
    </row>
    <row r="156" spans="1:7" ht="36">
      <c r="A156" s="1" t="s">
        <v>23</v>
      </c>
      <c r="B156" s="1" t="s">
        <v>364</v>
      </c>
      <c r="C156" s="2" t="s">
        <v>365</v>
      </c>
      <c r="D156" s="1" t="s">
        <v>134</v>
      </c>
      <c r="E156" s="3">
        <v>0.01</v>
      </c>
      <c r="F156" s="3">
        <v>255.78</v>
      </c>
      <c r="G156" s="3">
        <f>TRUNC(F156*E156,2)</f>
        <v>2.5499999999999998</v>
      </c>
    </row>
    <row r="157" spans="1:7">
      <c r="A157" s="1315" t="s">
        <v>368</v>
      </c>
      <c r="B157" s="1316"/>
      <c r="C157" s="1316"/>
      <c r="D157" s="1316"/>
      <c r="E157" s="1316"/>
      <c r="F157" s="1317"/>
      <c r="G157" s="3">
        <f>SUM(G152:G156)</f>
        <v>329.1</v>
      </c>
    </row>
    <row r="158" spans="1:7" ht="24">
      <c r="A158" s="1" t="s">
        <v>23</v>
      </c>
      <c r="B158" s="1" t="s">
        <v>218</v>
      </c>
      <c r="C158" s="2" t="s">
        <v>219</v>
      </c>
      <c r="D158" s="1" t="s">
        <v>220</v>
      </c>
      <c r="E158" s="3">
        <v>1</v>
      </c>
      <c r="F158" s="3">
        <v>17.64</v>
      </c>
      <c r="G158" s="3">
        <f t="shared" si="4"/>
        <v>17.64</v>
      </c>
    </row>
    <row r="159" spans="1:7">
      <c r="A159" s="1" t="s">
        <v>23</v>
      </c>
      <c r="B159" s="1" t="s">
        <v>362</v>
      </c>
      <c r="C159" s="2" t="s">
        <v>363</v>
      </c>
      <c r="D159" s="1" t="s">
        <v>220</v>
      </c>
      <c r="E159" s="3">
        <v>2</v>
      </c>
      <c r="F159" s="3">
        <v>14.37</v>
      </c>
      <c r="G159" s="3">
        <f t="shared" si="4"/>
        <v>28.74</v>
      </c>
    </row>
    <row r="160" spans="1:7">
      <c r="A160" s="1315" t="s">
        <v>369</v>
      </c>
      <c r="B160" s="1316"/>
      <c r="C160" s="1316"/>
      <c r="D160" s="1316"/>
      <c r="E160" s="1316"/>
      <c r="F160" s="1317"/>
      <c r="G160" s="3">
        <f>SUM(G158:G159)</f>
        <v>46.379999999999995</v>
      </c>
    </row>
    <row r="161" spans="1:7">
      <c r="A161" s="1315" t="s">
        <v>252</v>
      </c>
      <c r="B161" s="1316"/>
      <c r="C161" s="1316"/>
      <c r="D161" s="1316"/>
      <c r="E161" s="1316"/>
      <c r="F161" s="1317"/>
      <c r="G161" s="3">
        <f>G157+G160</f>
        <v>375.48</v>
      </c>
    </row>
    <row r="162" spans="1:7" ht="24">
      <c r="A162" s="1" t="s">
        <v>370</v>
      </c>
      <c r="B162" s="1" t="s">
        <v>371</v>
      </c>
      <c r="C162" s="2" t="s">
        <v>372</v>
      </c>
      <c r="D162" s="1" t="s">
        <v>220</v>
      </c>
      <c r="E162" s="3" t="s">
        <v>4</v>
      </c>
      <c r="F162" s="3" t="s">
        <v>373</v>
      </c>
      <c r="G162" s="3"/>
    </row>
    <row r="163" spans="1:7">
      <c r="A163" s="4" t="s">
        <v>245</v>
      </c>
      <c r="B163" s="4" t="s">
        <v>246</v>
      </c>
      <c r="C163" s="5" t="s">
        <v>247</v>
      </c>
      <c r="D163" s="4" t="s">
        <v>248</v>
      </c>
      <c r="E163" s="8" t="s">
        <v>249</v>
      </c>
      <c r="F163" s="3" t="s">
        <v>250</v>
      </c>
      <c r="G163" s="3" t="s">
        <v>251</v>
      </c>
    </row>
    <row r="164" spans="1:7">
      <c r="A164" s="1" t="s">
        <v>6</v>
      </c>
      <c r="B164" s="1" t="s">
        <v>374</v>
      </c>
      <c r="C164" s="2" t="s">
        <v>375</v>
      </c>
      <c r="D164" s="1" t="s">
        <v>220</v>
      </c>
      <c r="E164" s="3" t="s">
        <v>214</v>
      </c>
      <c r="F164" s="3" t="s">
        <v>386</v>
      </c>
      <c r="G164" s="3">
        <f t="shared" ref="G164:G169" si="5">TRUNC(F164*E164,2)</f>
        <v>88.09</v>
      </c>
    </row>
    <row r="165" spans="1:7">
      <c r="A165" s="1" t="s">
        <v>6</v>
      </c>
      <c r="B165" s="1" t="s">
        <v>376</v>
      </c>
      <c r="C165" s="2" t="s">
        <v>377</v>
      </c>
      <c r="D165" s="1" t="s">
        <v>220</v>
      </c>
      <c r="E165" s="3" t="s">
        <v>214</v>
      </c>
      <c r="F165" s="3" t="s">
        <v>387</v>
      </c>
      <c r="G165" s="3">
        <f t="shared" si="5"/>
        <v>0.35</v>
      </c>
    </row>
    <row r="166" spans="1:7">
      <c r="A166" s="1" t="s">
        <v>6</v>
      </c>
      <c r="B166" s="1" t="s">
        <v>378</v>
      </c>
      <c r="C166" s="2" t="s">
        <v>379</v>
      </c>
      <c r="D166" s="1" t="s">
        <v>220</v>
      </c>
      <c r="E166" s="3" t="s">
        <v>214</v>
      </c>
      <c r="F166" s="3" t="s">
        <v>388</v>
      </c>
      <c r="G166" s="3">
        <f t="shared" si="5"/>
        <v>7.0000000000000007E-2</v>
      </c>
    </row>
    <row r="167" spans="1:7" ht="36">
      <c r="A167" s="1" t="s">
        <v>6</v>
      </c>
      <c r="B167" s="1" t="s">
        <v>380</v>
      </c>
      <c r="C167" s="2" t="s">
        <v>381</v>
      </c>
      <c r="D167" s="1" t="s">
        <v>220</v>
      </c>
      <c r="E167" s="3" t="s">
        <v>214</v>
      </c>
      <c r="F167" s="3" t="s">
        <v>389</v>
      </c>
      <c r="G167" s="3">
        <f t="shared" si="5"/>
        <v>0.01</v>
      </c>
    </row>
    <row r="168" spans="1:7" ht="24">
      <c r="A168" s="1" t="s">
        <v>6</v>
      </c>
      <c r="B168" s="1" t="s">
        <v>382</v>
      </c>
      <c r="C168" s="2" t="s">
        <v>383</v>
      </c>
      <c r="D168" s="1" t="s">
        <v>220</v>
      </c>
      <c r="E168" s="3" t="s">
        <v>214</v>
      </c>
      <c r="F168" s="3" t="s">
        <v>390</v>
      </c>
      <c r="G168" s="3">
        <f t="shared" si="5"/>
        <v>0.56999999999999995</v>
      </c>
    </row>
    <row r="169" spans="1:7" ht="36">
      <c r="A169" s="1" t="s">
        <v>23</v>
      </c>
      <c r="B169" s="1" t="s">
        <v>384</v>
      </c>
      <c r="C169" s="2" t="s">
        <v>385</v>
      </c>
      <c r="D169" s="1" t="s">
        <v>220</v>
      </c>
      <c r="E169" s="3" t="s">
        <v>214</v>
      </c>
      <c r="F169" s="3" t="s">
        <v>391</v>
      </c>
      <c r="G169" s="3">
        <f t="shared" si="5"/>
        <v>0.89</v>
      </c>
    </row>
    <row r="170" spans="1:7">
      <c r="A170" s="1315" t="s">
        <v>252</v>
      </c>
      <c r="B170" s="1316"/>
      <c r="C170" s="1316"/>
      <c r="D170" s="1316"/>
      <c r="E170" s="1316"/>
      <c r="F170" s="1317"/>
      <c r="G170" s="3">
        <f>SUM(G164:G169)</f>
        <v>89.97999999999999</v>
      </c>
    </row>
    <row r="171" spans="1:7" ht="24">
      <c r="A171" s="1" t="s">
        <v>392</v>
      </c>
      <c r="B171" s="1" t="s">
        <v>393</v>
      </c>
      <c r="C171" s="2" t="s">
        <v>394</v>
      </c>
      <c r="D171" s="1" t="s">
        <v>220</v>
      </c>
      <c r="E171" s="3" t="s">
        <v>4</v>
      </c>
      <c r="F171" s="3" t="s">
        <v>373</v>
      </c>
      <c r="G171" s="3"/>
    </row>
    <row r="172" spans="1:7">
      <c r="A172" s="4" t="s">
        <v>245</v>
      </c>
      <c r="B172" s="4" t="s">
        <v>246</v>
      </c>
      <c r="C172" s="5" t="s">
        <v>247</v>
      </c>
      <c r="D172" s="4" t="s">
        <v>248</v>
      </c>
      <c r="E172" s="8" t="s">
        <v>249</v>
      </c>
      <c r="F172" s="3" t="s">
        <v>250</v>
      </c>
      <c r="G172" s="3" t="s">
        <v>251</v>
      </c>
    </row>
    <row r="173" spans="1:7">
      <c r="A173" s="1" t="s">
        <v>6</v>
      </c>
      <c r="B173" s="1" t="s">
        <v>395</v>
      </c>
      <c r="C173" s="2" t="s">
        <v>396</v>
      </c>
      <c r="D173" s="1" t="s">
        <v>220</v>
      </c>
      <c r="E173" s="3" t="s">
        <v>214</v>
      </c>
      <c r="F173" s="3" t="s">
        <v>403</v>
      </c>
      <c r="G173" s="3">
        <f t="shared" ref="G173:G178" si="6">TRUNC(F173*E173,2)</f>
        <v>26</v>
      </c>
    </row>
    <row r="174" spans="1:7">
      <c r="A174" s="1" t="s">
        <v>6</v>
      </c>
      <c r="B174" s="1" t="s">
        <v>376</v>
      </c>
      <c r="C174" s="2" t="s">
        <v>377</v>
      </c>
      <c r="D174" s="1" t="s">
        <v>220</v>
      </c>
      <c r="E174" s="3" t="s">
        <v>214</v>
      </c>
      <c r="F174" s="3" t="s">
        <v>387</v>
      </c>
      <c r="G174" s="3">
        <f t="shared" si="6"/>
        <v>0.35</v>
      </c>
    </row>
    <row r="175" spans="1:7">
      <c r="A175" s="1" t="s">
        <v>6</v>
      </c>
      <c r="B175" s="1" t="s">
        <v>378</v>
      </c>
      <c r="C175" s="2" t="s">
        <v>379</v>
      </c>
      <c r="D175" s="1" t="s">
        <v>220</v>
      </c>
      <c r="E175" s="3" t="s">
        <v>214</v>
      </c>
      <c r="F175" s="3" t="s">
        <v>388</v>
      </c>
      <c r="G175" s="3">
        <f t="shared" si="6"/>
        <v>7.0000000000000007E-2</v>
      </c>
    </row>
    <row r="176" spans="1:7" ht="36">
      <c r="A176" s="1" t="s">
        <v>6</v>
      </c>
      <c r="B176" s="1" t="s">
        <v>397</v>
      </c>
      <c r="C176" s="2" t="s">
        <v>398</v>
      </c>
      <c r="D176" s="1" t="s">
        <v>220</v>
      </c>
      <c r="E176" s="3" t="s">
        <v>214</v>
      </c>
      <c r="F176" s="3" t="s">
        <v>404</v>
      </c>
      <c r="G176" s="3">
        <f t="shared" si="6"/>
        <v>0.08</v>
      </c>
    </row>
    <row r="177" spans="1:7" ht="24">
      <c r="A177" s="1" t="s">
        <v>6</v>
      </c>
      <c r="B177" s="1" t="s">
        <v>399</v>
      </c>
      <c r="C177" s="2" t="s">
        <v>400</v>
      </c>
      <c r="D177" s="1" t="s">
        <v>220</v>
      </c>
      <c r="E177" s="3" t="s">
        <v>214</v>
      </c>
      <c r="F177" s="3" t="s">
        <v>405</v>
      </c>
      <c r="G177" s="3">
        <f t="shared" si="6"/>
        <v>0.95</v>
      </c>
    </row>
    <row r="178" spans="1:7" ht="24">
      <c r="A178" s="1" t="s">
        <v>23</v>
      </c>
      <c r="B178" s="1" t="s">
        <v>401</v>
      </c>
      <c r="C178" s="2" t="s">
        <v>402</v>
      </c>
      <c r="D178" s="1" t="s">
        <v>220</v>
      </c>
      <c r="E178" s="3" t="s">
        <v>214</v>
      </c>
      <c r="F178" s="3" t="s">
        <v>406</v>
      </c>
      <c r="G178" s="3">
        <f t="shared" si="6"/>
        <v>0.37</v>
      </c>
    </row>
    <row r="179" spans="1:7">
      <c r="A179" s="1315" t="s">
        <v>252</v>
      </c>
      <c r="B179" s="1316"/>
      <c r="C179" s="1316"/>
      <c r="D179" s="1316"/>
      <c r="E179" s="1316"/>
      <c r="F179" s="1317"/>
      <c r="G179" s="3">
        <f>SUM(G173:G178)</f>
        <v>27.82</v>
      </c>
    </row>
    <row r="180" spans="1:7" ht="24">
      <c r="A180" s="1" t="s">
        <v>428</v>
      </c>
      <c r="B180" s="1" t="s">
        <v>429</v>
      </c>
      <c r="C180" s="2" t="s">
        <v>430</v>
      </c>
      <c r="D180" s="1" t="s">
        <v>220</v>
      </c>
      <c r="E180" s="3" t="s">
        <v>4</v>
      </c>
      <c r="F180" s="3" t="s">
        <v>373</v>
      </c>
      <c r="G180" s="3"/>
    </row>
    <row r="181" spans="1:7">
      <c r="A181" s="4" t="s">
        <v>245</v>
      </c>
      <c r="B181" s="4" t="s">
        <v>246</v>
      </c>
      <c r="C181" s="5" t="s">
        <v>247</v>
      </c>
      <c r="D181" s="4" t="s">
        <v>248</v>
      </c>
      <c r="E181" s="8" t="s">
        <v>249</v>
      </c>
      <c r="F181" s="3" t="s">
        <v>250</v>
      </c>
      <c r="G181" s="3" t="s">
        <v>251</v>
      </c>
    </row>
    <row r="182" spans="1:7">
      <c r="A182" s="1" t="s">
        <v>6</v>
      </c>
      <c r="B182" s="1" t="s">
        <v>431</v>
      </c>
      <c r="C182" s="2" t="s">
        <v>432</v>
      </c>
      <c r="D182" s="1" t="s">
        <v>220</v>
      </c>
      <c r="E182" s="3" t="s">
        <v>214</v>
      </c>
      <c r="F182" s="3" t="s">
        <v>439</v>
      </c>
      <c r="G182" s="3">
        <f t="shared" ref="G182:G187" si="7">TRUNC(F182*E182,2)</f>
        <v>10.3</v>
      </c>
    </row>
    <row r="183" spans="1:7">
      <c r="A183" s="1" t="s">
        <v>6</v>
      </c>
      <c r="B183" s="1" t="s">
        <v>376</v>
      </c>
      <c r="C183" s="2" t="s">
        <v>377</v>
      </c>
      <c r="D183" s="1" t="s">
        <v>220</v>
      </c>
      <c r="E183" s="3" t="s">
        <v>214</v>
      </c>
      <c r="F183" s="3" t="s">
        <v>387</v>
      </c>
      <c r="G183" s="3">
        <f t="shared" si="7"/>
        <v>0.35</v>
      </c>
    </row>
    <row r="184" spans="1:7">
      <c r="A184" s="1" t="s">
        <v>6</v>
      </c>
      <c r="B184" s="1" t="s">
        <v>378</v>
      </c>
      <c r="C184" s="2" t="s">
        <v>379</v>
      </c>
      <c r="D184" s="1" t="s">
        <v>220</v>
      </c>
      <c r="E184" s="3" t="s">
        <v>214</v>
      </c>
      <c r="F184" s="3" t="s">
        <v>388</v>
      </c>
      <c r="G184" s="3">
        <f t="shared" si="7"/>
        <v>7.0000000000000007E-2</v>
      </c>
    </row>
    <row r="185" spans="1:7" ht="24">
      <c r="A185" s="1" t="s">
        <v>6</v>
      </c>
      <c r="B185" s="1" t="s">
        <v>433</v>
      </c>
      <c r="C185" s="2" t="s">
        <v>434</v>
      </c>
      <c r="D185" s="1" t="s">
        <v>220</v>
      </c>
      <c r="E185" s="3" t="s">
        <v>214</v>
      </c>
      <c r="F185" s="3" t="s">
        <v>427</v>
      </c>
      <c r="G185" s="3">
        <f t="shared" si="7"/>
        <v>0.04</v>
      </c>
    </row>
    <row r="186" spans="1:7" ht="24">
      <c r="A186" s="1" t="s">
        <v>6</v>
      </c>
      <c r="B186" s="1" t="s">
        <v>435</v>
      </c>
      <c r="C186" s="2" t="s">
        <v>436</v>
      </c>
      <c r="D186" s="1" t="s">
        <v>220</v>
      </c>
      <c r="E186" s="3" t="s">
        <v>214</v>
      </c>
      <c r="F186" s="3" t="s">
        <v>440</v>
      </c>
      <c r="G186" s="3">
        <f t="shared" si="7"/>
        <v>0.61</v>
      </c>
    </row>
    <row r="187" spans="1:7" ht="36">
      <c r="A187" s="1" t="s">
        <v>23</v>
      </c>
      <c r="B187" s="1" t="s">
        <v>437</v>
      </c>
      <c r="C187" s="2" t="s">
        <v>438</v>
      </c>
      <c r="D187" s="1" t="s">
        <v>220</v>
      </c>
      <c r="E187" s="3" t="s">
        <v>214</v>
      </c>
      <c r="F187" s="3" t="s">
        <v>441</v>
      </c>
      <c r="G187" s="3">
        <f t="shared" si="7"/>
        <v>0.03</v>
      </c>
    </row>
    <row r="188" spans="1:7">
      <c r="A188" s="1315" t="s">
        <v>252</v>
      </c>
      <c r="B188" s="1316"/>
      <c r="C188" s="1316"/>
      <c r="D188" s="1316"/>
      <c r="E188" s="1316"/>
      <c r="F188" s="1317"/>
      <c r="G188" s="3">
        <f>SUM(G180:G187)</f>
        <v>11.399999999999999</v>
      </c>
    </row>
    <row r="189" spans="1:7" ht="24">
      <c r="A189" s="1" t="s">
        <v>407</v>
      </c>
      <c r="B189" s="1" t="s">
        <v>408</v>
      </c>
      <c r="C189" s="2" t="s">
        <v>409</v>
      </c>
      <c r="D189" s="1" t="s">
        <v>220</v>
      </c>
      <c r="E189" s="3" t="s">
        <v>4</v>
      </c>
      <c r="F189" s="3" t="s">
        <v>373</v>
      </c>
      <c r="G189" s="3"/>
    </row>
    <row r="190" spans="1:7">
      <c r="A190" s="4" t="s">
        <v>245</v>
      </c>
      <c r="B190" s="4" t="s">
        <v>246</v>
      </c>
      <c r="C190" s="5" t="s">
        <v>247</v>
      </c>
      <c r="D190" s="4" t="s">
        <v>248</v>
      </c>
      <c r="E190" s="8" t="s">
        <v>249</v>
      </c>
      <c r="F190" s="3" t="s">
        <v>250</v>
      </c>
      <c r="G190" s="3" t="s">
        <v>251</v>
      </c>
    </row>
    <row r="191" spans="1:7">
      <c r="A191" s="1" t="s">
        <v>6</v>
      </c>
      <c r="B191" s="1" t="s">
        <v>410</v>
      </c>
      <c r="C191" s="2" t="s">
        <v>411</v>
      </c>
      <c r="D191" s="1" t="s">
        <v>220</v>
      </c>
      <c r="E191" s="3" t="s">
        <v>214</v>
      </c>
      <c r="F191" s="3" t="s">
        <v>422</v>
      </c>
      <c r="G191" s="3">
        <f t="shared" ref="G191:G198" si="8">TRUNC(F191*E191,2)</f>
        <v>2.2000000000000002</v>
      </c>
    </row>
    <row r="192" spans="1:7">
      <c r="A192" s="1" t="s">
        <v>6</v>
      </c>
      <c r="B192" s="1" t="s">
        <v>412</v>
      </c>
      <c r="C192" s="2" t="s">
        <v>413</v>
      </c>
      <c r="D192" s="1" t="s">
        <v>220</v>
      </c>
      <c r="E192" s="3" t="s">
        <v>214</v>
      </c>
      <c r="F192" s="3" t="s">
        <v>423</v>
      </c>
      <c r="G192" s="3">
        <f t="shared" si="8"/>
        <v>0.71</v>
      </c>
    </row>
    <row r="193" spans="1:7">
      <c r="A193" s="1" t="s">
        <v>6</v>
      </c>
      <c r="B193" s="1" t="s">
        <v>376</v>
      </c>
      <c r="C193" s="2" t="s">
        <v>377</v>
      </c>
      <c r="D193" s="1" t="s">
        <v>220</v>
      </c>
      <c r="E193" s="3" t="s">
        <v>214</v>
      </c>
      <c r="F193" s="3" t="s">
        <v>387</v>
      </c>
      <c r="G193" s="3">
        <f t="shared" si="8"/>
        <v>0.35</v>
      </c>
    </row>
    <row r="194" spans="1:7">
      <c r="A194" s="1" t="s">
        <v>6</v>
      </c>
      <c r="B194" s="1" t="s">
        <v>378</v>
      </c>
      <c r="C194" s="2" t="s">
        <v>379</v>
      </c>
      <c r="D194" s="1" t="s">
        <v>220</v>
      </c>
      <c r="E194" s="3" t="s">
        <v>214</v>
      </c>
      <c r="F194" s="3" t="s">
        <v>388</v>
      </c>
      <c r="G194" s="3">
        <f t="shared" si="8"/>
        <v>7.0000000000000007E-2</v>
      </c>
    </row>
    <row r="195" spans="1:7" ht="24">
      <c r="A195" s="1" t="s">
        <v>6</v>
      </c>
      <c r="B195" s="1" t="s">
        <v>414</v>
      </c>
      <c r="C195" s="2" t="s">
        <v>415</v>
      </c>
      <c r="D195" s="1" t="s">
        <v>220</v>
      </c>
      <c r="E195" s="3" t="s">
        <v>214</v>
      </c>
      <c r="F195" s="3" t="s">
        <v>424</v>
      </c>
      <c r="G195" s="3">
        <f t="shared" si="8"/>
        <v>13.58</v>
      </c>
    </row>
    <row r="196" spans="1:7" ht="24">
      <c r="A196" s="1" t="s">
        <v>6</v>
      </c>
      <c r="B196" s="1" t="s">
        <v>416</v>
      </c>
      <c r="C196" s="2" t="s">
        <v>417</v>
      </c>
      <c r="D196" s="1" t="s">
        <v>220</v>
      </c>
      <c r="E196" s="3" t="s">
        <v>214</v>
      </c>
      <c r="F196" s="3" t="s">
        <v>425</v>
      </c>
      <c r="G196" s="3">
        <f t="shared" si="8"/>
        <v>0.38</v>
      </c>
    </row>
    <row r="197" spans="1:7" ht="24">
      <c r="A197" s="1" t="s">
        <v>6</v>
      </c>
      <c r="B197" s="1" t="s">
        <v>418</v>
      </c>
      <c r="C197" s="2" t="s">
        <v>419</v>
      </c>
      <c r="D197" s="1" t="s">
        <v>220</v>
      </c>
      <c r="E197" s="3" t="s">
        <v>214</v>
      </c>
      <c r="F197" s="3" t="s">
        <v>426</v>
      </c>
      <c r="G197" s="3">
        <f t="shared" si="8"/>
        <v>1.02</v>
      </c>
    </row>
    <row r="198" spans="1:7" ht="24">
      <c r="A198" s="1" t="s">
        <v>23</v>
      </c>
      <c r="B198" s="1" t="s">
        <v>420</v>
      </c>
      <c r="C198" s="2" t="s">
        <v>421</v>
      </c>
      <c r="D198" s="1" t="s">
        <v>220</v>
      </c>
      <c r="E198" s="3" t="s">
        <v>214</v>
      </c>
      <c r="F198" s="3" t="s">
        <v>427</v>
      </c>
      <c r="G198" s="3">
        <f t="shared" si="8"/>
        <v>0.04</v>
      </c>
    </row>
    <row r="199" spans="1:7">
      <c r="A199" s="1315" t="s">
        <v>252</v>
      </c>
      <c r="B199" s="1316"/>
      <c r="C199" s="1316"/>
      <c r="D199" s="1316"/>
      <c r="E199" s="1316"/>
      <c r="F199" s="1317"/>
      <c r="G199" s="3">
        <f>SUM(G191:G198)</f>
        <v>18.349999999999998</v>
      </c>
    </row>
    <row r="200" spans="1:7" ht="24">
      <c r="A200" s="1" t="s">
        <v>442</v>
      </c>
      <c r="B200" s="1" t="s">
        <v>443</v>
      </c>
      <c r="C200" s="2" t="s">
        <v>444</v>
      </c>
      <c r="D200" s="1" t="s">
        <v>220</v>
      </c>
      <c r="E200" s="3" t="s">
        <v>4</v>
      </c>
      <c r="F200" s="3" t="s">
        <v>373</v>
      </c>
      <c r="G200" s="3"/>
    </row>
    <row r="201" spans="1:7">
      <c r="A201" s="4" t="s">
        <v>245</v>
      </c>
      <c r="B201" s="4" t="s">
        <v>246</v>
      </c>
      <c r="C201" s="5" t="s">
        <v>247</v>
      </c>
      <c r="D201" s="4" t="s">
        <v>248</v>
      </c>
      <c r="E201" s="8" t="s">
        <v>249</v>
      </c>
      <c r="F201" s="3" t="s">
        <v>250</v>
      </c>
      <c r="G201" s="3" t="s">
        <v>251</v>
      </c>
    </row>
    <row r="202" spans="1:7">
      <c r="A202" s="1" t="s">
        <v>6</v>
      </c>
      <c r="B202" s="1" t="s">
        <v>445</v>
      </c>
      <c r="C202" s="2" t="s">
        <v>446</v>
      </c>
      <c r="D202" s="1" t="s">
        <v>220</v>
      </c>
      <c r="E202" s="3" t="s">
        <v>214</v>
      </c>
      <c r="F202" s="3" t="s">
        <v>456</v>
      </c>
      <c r="G202" s="3">
        <f t="shared" ref="G202:G207" si="9">TRUNC(F202*E202,2)</f>
        <v>12.79</v>
      </c>
    </row>
    <row r="203" spans="1:7">
      <c r="A203" s="1" t="s">
        <v>6</v>
      </c>
      <c r="B203" s="1" t="s">
        <v>376</v>
      </c>
      <c r="C203" s="2" t="s">
        <v>377</v>
      </c>
      <c r="D203" s="1" t="s">
        <v>220</v>
      </c>
      <c r="E203" s="3" t="s">
        <v>214</v>
      </c>
      <c r="F203" s="3" t="s">
        <v>387</v>
      </c>
      <c r="G203" s="3">
        <f t="shared" si="9"/>
        <v>0.35</v>
      </c>
    </row>
    <row r="204" spans="1:7">
      <c r="A204" s="1" t="s">
        <v>6</v>
      </c>
      <c r="B204" s="1" t="s">
        <v>378</v>
      </c>
      <c r="C204" s="2" t="s">
        <v>379</v>
      </c>
      <c r="D204" s="1" t="s">
        <v>220</v>
      </c>
      <c r="E204" s="3" t="s">
        <v>214</v>
      </c>
      <c r="F204" s="3" t="s">
        <v>388</v>
      </c>
      <c r="G204" s="3">
        <f t="shared" si="9"/>
        <v>7.0000000000000007E-2</v>
      </c>
    </row>
    <row r="205" spans="1:7" ht="24">
      <c r="A205" s="1" t="s">
        <v>6</v>
      </c>
      <c r="B205" s="1" t="s">
        <v>433</v>
      </c>
      <c r="C205" s="2" t="s">
        <v>434</v>
      </c>
      <c r="D205" s="1" t="s">
        <v>220</v>
      </c>
      <c r="E205" s="3" t="s">
        <v>214</v>
      </c>
      <c r="F205" s="3" t="s">
        <v>427</v>
      </c>
      <c r="G205" s="3">
        <f t="shared" si="9"/>
        <v>0.04</v>
      </c>
    </row>
    <row r="206" spans="1:7" ht="24">
      <c r="A206" s="1" t="s">
        <v>6</v>
      </c>
      <c r="B206" s="1" t="s">
        <v>435</v>
      </c>
      <c r="C206" s="2" t="s">
        <v>436</v>
      </c>
      <c r="D206" s="1" t="s">
        <v>220</v>
      </c>
      <c r="E206" s="3" t="s">
        <v>214</v>
      </c>
      <c r="F206" s="3" t="s">
        <v>440</v>
      </c>
      <c r="G206" s="3">
        <f t="shared" si="9"/>
        <v>0.61</v>
      </c>
    </row>
    <row r="207" spans="1:7" ht="24">
      <c r="A207" s="1" t="s">
        <v>23</v>
      </c>
      <c r="B207" s="1" t="s">
        <v>447</v>
      </c>
      <c r="C207" s="2" t="s">
        <v>448</v>
      </c>
      <c r="D207" s="1" t="s">
        <v>220</v>
      </c>
      <c r="E207" s="3" t="s">
        <v>214</v>
      </c>
      <c r="F207" s="3" t="s">
        <v>427</v>
      </c>
      <c r="G207" s="3">
        <f t="shared" si="9"/>
        <v>0.04</v>
      </c>
    </row>
    <row r="208" spans="1:7">
      <c r="A208" s="1315" t="s">
        <v>252</v>
      </c>
      <c r="B208" s="1316"/>
      <c r="C208" s="1316"/>
      <c r="D208" s="1316"/>
      <c r="E208" s="1316"/>
      <c r="F208" s="1317"/>
      <c r="G208" s="3">
        <f>SUM(G202:G207)</f>
        <v>13.899999999999997</v>
      </c>
    </row>
    <row r="209" spans="1:7" ht="24">
      <c r="A209" s="1" t="s">
        <v>449</v>
      </c>
      <c r="B209" s="1" t="s">
        <v>450</v>
      </c>
      <c r="C209" s="2" t="s">
        <v>451</v>
      </c>
      <c r="D209" s="1" t="s">
        <v>220</v>
      </c>
      <c r="E209" s="3" t="s">
        <v>4</v>
      </c>
      <c r="F209" s="3" t="s">
        <v>373</v>
      </c>
      <c r="G209" s="3"/>
    </row>
    <row r="210" spans="1:7">
      <c r="A210" s="4" t="s">
        <v>245</v>
      </c>
      <c r="B210" s="4" t="s">
        <v>246</v>
      </c>
      <c r="C210" s="5" t="s">
        <v>247</v>
      </c>
      <c r="D210" s="4" t="s">
        <v>248</v>
      </c>
      <c r="E210" s="8" t="s">
        <v>249</v>
      </c>
      <c r="F210" s="3" t="s">
        <v>250</v>
      </c>
      <c r="G210" s="3" t="s">
        <v>251</v>
      </c>
    </row>
    <row r="211" spans="1:7">
      <c r="A211" s="1" t="s">
        <v>6</v>
      </c>
      <c r="B211" s="1" t="s">
        <v>452</v>
      </c>
      <c r="C211" s="2" t="s">
        <v>453</v>
      </c>
      <c r="D211" s="1" t="s">
        <v>220</v>
      </c>
      <c r="E211" s="3" t="s">
        <v>214</v>
      </c>
      <c r="F211" s="3">
        <v>12.29</v>
      </c>
      <c r="G211" s="3">
        <f t="shared" ref="G211:G216" si="10">TRUNC(F211*E211,2)</f>
        <v>12.29</v>
      </c>
    </row>
    <row r="212" spans="1:7">
      <c r="A212" s="1" t="s">
        <v>6</v>
      </c>
      <c r="B212" s="1" t="s">
        <v>376</v>
      </c>
      <c r="C212" s="2" t="s">
        <v>377</v>
      </c>
      <c r="D212" s="1" t="s">
        <v>220</v>
      </c>
      <c r="E212" s="3" t="s">
        <v>214</v>
      </c>
      <c r="F212" s="3" t="s">
        <v>387</v>
      </c>
      <c r="G212" s="3">
        <f t="shared" si="10"/>
        <v>0.35</v>
      </c>
    </row>
    <row r="213" spans="1:7">
      <c r="A213" s="1" t="s">
        <v>6</v>
      </c>
      <c r="B213" s="1" t="s">
        <v>378</v>
      </c>
      <c r="C213" s="2" t="s">
        <v>379</v>
      </c>
      <c r="D213" s="1" t="s">
        <v>220</v>
      </c>
      <c r="E213" s="3" t="s">
        <v>214</v>
      </c>
      <c r="F213" s="3" t="s">
        <v>388</v>
      </c>
      <c r="G213" s="3">
        <f t="shared" si="10"/>
        <v>7.0000000000000007E-2</v>
      </c>
    </row>
    <row r="214" spans="1:7" ht="24">
      <c r="A214" s="1" t="s">
        <v>6</v>
      </c>
      <c r="B214" s="1" t="s">
        <v>433</v>
      </c>
      <c r="C214" s="2" t="s">
        <v>434</v>
      </c>
      <c r="D214" s="1" t="s">
        <v>220</v>
      </c>
      <c r="E214" s="3" t="s">
        <v>214</v>
      </c>
      <c r="F214" s="3" t="s">
        <v>427</v>
      </c>
      <c r="G214" s="3">
        <f t="shared" si="10"/>
        <v>0.04</v>
      </c>
    </row>
    <row r="215" spans="1:7" ht="24">
      <c r="A215" s="1" t="s">
        <v>6</v>
      </c>
      <c r="B215" s="1" t="s">
        <v>435</v>
      </c>
      <c r="C215" s="2" t="s">
        <v>436</v>
      </c>
      <c r="D215" s="1" t="s">
        <v>220</v>
      </c>
      <c r="E215" s="3" t="s">
        <v>214</v>
      </c>
      <c r="F215" s="3" t="s">
        <v>440</v>
      </c>
      <c r="G215" s="3">
        <f t="shared" si="10"/>
        <v>0.61</v>
      </c>
    </row>
    <row r="216" spans="1:7" ht="36">
      <c r="A216" s="1" t="s">
        <v>23</v>
      </c>
      <c r="B216" s="1" t="s">
        <v>454</v>
      </c>
      <c r="C216" s="2" t="s">
        <v>455</v>
      </c>
      <c r="D216" s="1" t="s">
        <v>220</v>
      </c>
      <c r="E216" s="3" t="s">
        <v>214</v>
      </c>
      <c r="F216" s="3">
        <v>0.17</v>
      </c>
      <c r="G216" s="3">
        <f t="shared" si="10"/>
        <v>0.17</v>
      </c>
    </row>
    <row r="217" spans="1:7">
      <c r="A217" s="1315" t="s">
        <v>252</v>
      </c>
      <c r="B217" s="1316"/>
      <c r="C217" s="1316"/>
      <c r="D217" s="1316"/>
      <c r="E217" s="1316"/>
      <c r="F217" s="1317"/>
      <c r="G217" s="3">
        <f>SUM(G211:G216)</f>
        <v>13.529999999999998</v>
      </c>
    </row>
    <row r="218" spans="1:7" ht="24">
      <c r="A218" s="1" t="s">
        <v>457</v>
      </c>
      <c r="B218" s="1" t="s">
        <v>458</v>
      </c>
      <c r="C218" s="2" t="s">
        <v>459</v>
      </c>
      <c r="D218" s="1" t="s">
        <v>220</v>
      </c>
      <c r="E218" s="3" t="s">
        <v>4</v>
      </c>
      <c r="F218" s="3" t="s">
        <v>373</v>
      </c>
      <c r="G218" s="3"/>
    </row>
    <row r="219" spans="1:7">
      <c r="A219" s="4" t="s">
        <v>245</v>
      </c>
      <c r="B219" s="4" t="s">
        <v>246</v>
      </c>
      <c r="C219" s="5" t="s">
        <v>247</v>
      </c>
      <c r="D219" s="4" t="s">
        <v>248</v>
      </c>
      <c r="E219" s="8" t="s">
        <v>249</v>
      </c>
      <c r="F219" s="3" t="s">
        <v>250</v>
      </c>
      <c r="G219" s="3" t="s">
        <v>251</v>
      </c>
    </row>
    <row r="220" spans="1:7">
      <c r="A220" s="1" t="s">
        <v>6</v>
      </c>
      <c r="B220" s="1" t="s">
        <v>376</v>
      </c>
      <c r="C220" s="2" t="s">
        <v>377</v>
      </c>
      <c r="D220" s="1" t="s">
        <v>220</v>
      </c>
      <c r="E220" s="3" t="s">
        <v>214</v>
      </c>
      <c r="F220" s="3" t="s">
        <v>387</v>
      </c>
      <c r="G220" s="3">
        <f t="shared" ref="G220:G225" si="11">TRUNC(F220*E220,2)</f>
        <v>0.35</v>
      </c>
    </row>
    <row r="221" spans="1:7">
      <c r="A221" s="1" t="s">
        <v>6</v>
      </c>
      <c r="B221" s="1" t="s">
        <v>378</v>
      </c>
      <c r="C221" s="2" t="s">
        <v>379</v>
      </c>
      <c r="D221" s="1" t="s">
        <v>220</v>
      </c>
      <c r="E221" s="3" t="s">
        <v>214</v>
      </c>
      <c r="F221" s="3" t="s">
        <v>388</v>
      </c>
      <c r="G221" s="3">
        <f t="shared" si="11"/>
        <v>7.0000000000000007E-2</v>
      </c>
    </row>
    <row r="222" spans="1:7">
      <c r="A222" s="1" t="s">
        <v>6</v>
      </c>
      <c r="B222" s="1" t="s">
        <v>460</v>
      </c>
      <c r="C222" s="2" t="s">
        <v>461</v>
      </c>
      <c r="D222" s="1" t="s">
        <v>220</v>
      </c>
      <c r="E222" s="3" t="s">
        <v>214</v>
      </c>
      <c r="F222" s="3" t="s">
        <v>464</v>
      </c>
      <c r="G222" s="3">
        <f t="shared" si="11"/>
        <v>19.38</v>
      </c>
    </row>
    <row r="223" spans="1:7" ht="24">
      <c r="A223" s="1" t="s">
        <v>6</v>
      </c>
      <c r="B223" s="1" t="s">
        <v>433</v>
      </c>
      <c r="C223" s="2" t="s">
        <v>434</v>
      </c>
      <c r="D223" s="1" t="s">
        <v>220</v>
      </c>
      <c r="E223" s="3" t="s">
        <v>214</v>
      </c>
      <c r="F223" s="3" t="s">
        <v>427</v>
      </c>
      <c r="G223" s="3">
        <f t="shared" si="11"/>
        <v>0.04</v>
      </c>
    </row>
    <row r="224" spans="1:7" ht="24">
      <c r="A224" s="1" t="s">
        <v>6</v>
      </c>
      <c r="B224" s="1" t="s">
        <v>435</v>
      </c>
      <c r="C224" s="2" t="s">
        <v>436</v>
      </c>
      <c r="D224" s="1" t="s">
        <v>220</v>
      </c>
      <c r="E224" s="3" t="s">
        <v>214</v>
      </c>
      <c r="F224" s="3" t="s">
        <v>440</v>
      </c>
      <c r="G224" s="3">
        <f t="shared" si="11"/>
        <v>0.61</v>
      </c>
    </row>
    <row r="225" spans="1:7" ht="36">
      <c r="A225" s="1" t="s">
        <v>23</v>
      </c>
      <c r="B225" s="1" t="s">
        <v>462</v>
      </c>
      <c r="C225" s="2" t="s">
        <v>463</v>
      </c>
      <c r="D225" s="1" t="s">
        <v>220</v>
      </c>
      <c r="E225" s="3" t="s">
        <v>214</v>
      </c>
      <c r="F225" s="3" t="s">
        <v>465</v>
      </c>
      <c r="G225" s="3">
        <f t="shared" si="11"/>
        <v>0.24</v>
      </c>
    </row>
    <row r="226" spans="1:7">
      <c r="A226" s="1315" t="s">
        <v>252</v>
      </c>
      <c r="B226" s="1316"/>
      <c r="C226" s="1316"/>
      <c r="D226" s="1316"/>
      <c r="E226" s="1316"/>
      <c r="F226" s="1317"/>
      <c r="G226" s="3">
        <f>SUM(G220:G225)</f>
        <v>20.689999999999998</v>
      </c>
    </row>
    <row r="227" spans="1:7" ht="24">
      <c r="A227" s="1" t="s">
        <v>466</v>
      </c>
      <c r="B227" s="1" t="s">
        <v>467</v>
      </c>
      <c r="C227" s="2" t="s">
        <v>468</v>
      </c>
      <c r="D227" s="1" t="s">
        <v>220</v>
      </c>
      <c r="E227" s="3" t="s">
        <v>4</v>
      </c>
      <c r="F227" s="3" t="s">
        <v>373</v>
      </c>
      <c r="G227" s="3"/>
    </row>
    <row r="228" spans="1:7">
      <c r="A228" s="4" t="s">
        <v>245</v>
      </c>
      <c r="B228" s="4" t="s">
        <v>246</v>
      </c>
      <c r="C228" s="5" t="s">
        <v>247</v>
      </c>
      <c r="D228" s="4" t="s">
        <v>248</v>
      </c>
      <c r="E228" s="8" t="s">
        <v>249</v>
      </c>
      <c r="F228" s="3" t="s">
        <v>250</v>
      </c>
      <c r="G228" s="3" t="s">
        <v>251</v>
      </c>
    </row>
    <row r="229" spans="1:7">
      <c r="A229" s="1" t="s">
        <v>6</v>
      </c>
      <c r="B229" s="1" t="s">
        <v>469</v>
      </c>
      <c r="C229" s="2" t="s">
        <v>470</v>
      </c>
      <c r="D229" s="1" t="s">
        <v>220</v>
      </c>
      <c r="E229" s="3" t="s">
        <v>214</v>
      </c>
      <c r="F229" s="3" t="s">
        <v>477</v>
      </c>
      <c r="G229" s="3">
        <f t="shared" ref="G229:G234" si="12">TRUNC(F229*E229,2)</f>
        <v>12.36</v>
      </c>
    </row>
    <row r="230" spans="1:7">
      <c r="A230" s="1" t="s">
        <v>6</v>
      </c>
      <c r="B230" s="1" t="s">
        <v>376</v>
      </c>
      <c r="C230" s="2" t="s">
        <v>377</v>
      </c>
      <c r="D230" s="1" t="s">
        <v>220</v>
      </c>
      <c r="E230" s="3" t="s">
        <v>214</v>
      </c>
      <c r="F230" s="3" t="s">
        <v>387</v>
      </c>
      <c r="G230" s="3">
        <f t="shared" si="12"/>
        <v>0.35</v>
      </c>
    </row>
    <row r="231" spans="1:7">
      <c r="A231" s="1" t="s">
        <v>6</v>
      </c>
      <c r="B231" s="1" t="s">
        <v>378</v>
      </c>
      <c r="C231" s="2" t="s">
        <v>379</v>
      </c>
      <c r="D231" s="1" t="s">
        <v>220</v>
      </c>
      <c r="E231" s="3" t="s">
        <v>214</v>
      </c>
      <c r="F231" s="3" t="s">
        <v>388</v>
      </c>
      <c r="G231" s="3">
        <f t="shared" si="12"/>
        <v>7.0000000000000007E-2</v>
      </c>
    </row>
    <row r="232" spans="1:7" ht="24">
      <c r="A232" s="1" t="s">
        <v>6</v>
      </c>
      <c r="B232" s="1" t="s">
        <v>471</v>
      </c>
      <c r="C232" s="2" t="s">
        <v>472</v>
      </c>
      <c r="D232" s="1" t="s">
        <v>220</v>
      </c>
      <c r="E232" s="3" t="s">
        <v>214</v>
      </c>
      <c r="F232" s="3" t="s">
        <v>478</v>
      </c>
      <c r="G232" s="3">
        <f t="shared" si="12"/>
        <v>0.05</v>
      </c>
    </row>
    <row r="233" spans="1:7" ht="24">
      <c r="A233" s="1" t="s">
        <v>6</v>
      </c>
      <c r="B233" s="1" t="s">
        <v>473</v>
      </c>
      <c r="C233" s="2" t="s">
        <v>474</v>
      </c>
      <c r="D233" s="1" t="s">
        <v>220</v>
      </c>
      <c r="E233" s="3" t="s">
        <v>214</v>
      </c>
      <c r="F233" s="3" t="s">
        <v>479</v>
      </c>
      <c r="G233" s="3">
        <f t="shared" si="12"/>
        <v>0.54</v>
      </c>
    </row>
    <row r="234" spans="1:7" ht="24">
      <c r="A234" s="1" t="s">
        <v>23</v>
      </c>
      <c r="B234" s="1" t="s">
        <v>475</v>
      </c>
      <c r="C234" s="2" t="s">
        <v>476</v>
      </c>
      <c r="D234" s="1" t="s">
        <v>220</v>
      </c>
      <c r="E234" s="3" t="s">
        <v>214</v>
      </c>
      <c r="F234" s="3" t="s">
        <v>388</v>
      </c>
      <c r="G234" s="3">
        <f t="shared" si="12"/>
        <v>7.0000000000000007E-2</v>
      </c>
    </row>
    <row r="235" spans="1:7">
      <c r="A235" s="1315" t="s">
        <v>252</v>
      </c>
      <c r="B235" s="1316"/>
      <c r="C235" s="1316"/>
      <c r="D235" s="1316"/>
      <c r="E235" s="1316"/>
      <c r="F235" s="1317"/>
      <c r="G235" s="3">
        <f>SUM(G229:G234)</f>
        <v>13.440000000000001</v>
      </c>
    </row>
    <row r="236" spans="1:7" ht="24">
      <c r="A236" s="1" t="s">
        <v>480</v>
      </c>
      <c r="B236" s="1" t="s">
        <v>481</v>
      </c>
      <c r="C236" s="2" t="s">
        <v>482</v>
      </c>
      <c r="D236" s="1" t="s">
        <v>57</v>
      </c>
      <c r="E236" s="3" t="s">
        <v>4</v>
      </c>
      <c r="F236" s="3" t="s">
        <v>483</v>
      </c>
      <c r="G236" s="3"/>
    </row>
    <row r="237" spans="1:7">
      <c r="A237" s="4" t="s">
        <v>245</v>
      </c>
      <c r="B237" s="4" t="s">
        <v>246</v>
      </c>
      <c r="C237" s="5" t="s">
        <v>247</v>
      </c>
      <c r="D237" s="4" t="s">
        <v>248</v>
      </c>
      <c r="E237" s="8" t="s">
        <v>249</v>
      </c>
      <c r="F237" s="3" t="s">
        <v>250</v>
      </c>
      <c r="G237" s="3" t="s">
        <v>251</v>
      </c>
    </row>
    <row r="238" spans="1:7" ht="24">
      <c r="A238" s="1" t="s">
        <v>23</v>
      </c>
      <c r="B238" s="1" t="s">
        <v>484</v>
      </c>
      <c r="C238" s="2" t="s">
        <v>485</v>
      </c>
      <c r="D238" s="1" t="s">
        <v>16</v>
      </c>
      <c r="E238" s="3" t="s">
        <v>486</v>
      </c>
      <c r="F238" s="3">
        <v>4.6500000000000004</v>
      </c>
      <c r="G238" s="3">
        <f>TRUNC(F238*E238,2)</f>
        <v>0.23</v>
      </c>
    </row>
    <row r="239" spans="1:7">
      <c r="A239" s="1315" t="s">
        <v>252</v>
      </c>
      <c r="B239" s="1316"/>
      <c r="C239" s="1316"/>
      <c r="D239" s="1316"/>
      <c r="E239" s="1316"/>
      <c r="F239" s="1317"/>
      <c r="G239" s="3">
        <f>G238</f>
        <v>0.23</v>
      </c>
    </row>
    <row r="240" spans="1:7" ht="48">
      <c r="A240" s="1" t="s">
        <v>487</v>
      </c>
      <c r="B240" s="1" t="s">
        <v>488</v>
      </c>
      <c r="C240" s="2" t="s">
        <v>489</v>
      </c>
      <c r="D240" s="1" t="s">
        <v>134</v>
      </c>
      <c r="E240" s="3" t="s">
        <v>4</v>
      </c>
      <c r="F240" s="3" t="s">
        <v>490</v>
      </c>
      <c r="G240" s="3"/>
    </row>
    <row r="241" spans="1:7">
      <c r="A241" s="4" t="s">
        <v>245</v>
      </c>
      <c r="B241" s="4" t="s">
        <v>246</v>
      </c>
      <c r="C241" s="5" t="s">
        <v>247</v>
      </c>
      <c r="D241" s="4" t="s">
        <v>248</v>
      </c>
      <c r="E241" s="8" t="s">
        <v>249</v>
      </c>
      <c r="F241" s="3" t="s">
        <v>250</v>
      </c>
      <c r="G241" s="3" t="s">
        <v>251</v>
      </c>
    </row>
    <row r="242" spans="1:7" ht="36">
      <c r="A242" s="1" t="s">
        <v>23</v>
      </c>
      <c r="B242" s="1" t="s">
        <v>491</v>
      </c>
      <c r="C242" s="2" t="s">
        <v>492</v>
      </c>
      <c r="D242" s="1" t="s">
        <v>493</v>
      </c>
      <c r="E242" s="3" t="s">
        <v>494</v>
      </c>
      <c r="F242" s="3" t="s">
        <v>503</v>
      </c>
      <c r="G242" s="3">
        <f>TRUNC(F242*E242,2)</f>
        <v>1.2</v>
      </c>
    </row>
    <row r="243" spans="1:7" ht="36">
      <c r="A243" s="1" t="s">
        <v>23</v>
      </c>
      <c r="B243" s="1" t="s">
        <v>495</v>
      </c>
      <c r="C243" s="2" t="s">
        <v>496</v>
      </c>
      <c r="D243" s="1" t="s">
        <v>493</v>
      </c>
      <c r="E243" s="3" t="s">
        <v>497</v>
      </c>
      <c r="F243" s="3" t="s">
        <v>504</v>
      </c>
      <c r="G243" s="3">
        <f>TRUNC(F243*E243,2)</f>
        <v>0.67</v>
      </c>
    </row>
    <row r="244" spans="1:7" ht="36">
      <c r="A244" s="1" t="s">
        <v>23</v>
      </c>
      <c r="B244" s="1" t="s">
        <v>498</v>
      </c>
      <c r="C244" s="2" t="s">
        <v>499</v>
      </c>
      <c r="D244" s="1" t="s">
        <v>500</v>
      </c>
      <c r="E244" s="3" t="s">
        <v>501</v>
      </c>
      <c r="F244" s="3" t="s">
        <v>505</v>
      </c>
      <c r="G244" s="3">
        <f>TRUNC(F244*E244,2)</f>
        <v>0.18</v>
      </c>
    </row>
    <row r="245" spans="1:7">
      <c r="A245" s="1" t="s">
        <v>23</v>
      </c>
      <c r="B245" s="1" t="s">
        <v>362</v>
      </c>
      <c r="C245" s="2" t="s">
        <v>363</v>
      </c>
      <c r="D245" s="1" t="s">
        <v>220</v>
      </c>
      <c r="E245" s="3" t="s">
        <v>502</v>
      </c>
      <c r="F245" s="3" t="s">
        <v>506</v>
      </c>
      <c r="G245" s="3">
        <f>TRUNC(F245*E245,2)</f>
        <v>0.26</v>
      </c>
    </row>
    <row r="246" spans="1:7">
      <c r="A246" s="1315" t="s">
        <v>252</v>
      </c>
      <c r="B246" s="1316"/>
      <c r="C246" s="1316"/>
      <c r="D246" s="1316"/>
      <c r="E246" s="1316"/>
      <c r="F246" s="1317"/>
      <c r="G246" s="3">
        <f>SUM(G242:G245)</f>
        <v>2.3100000000000005</v>
      </c>
    </row>
    <row r="247" spans="1:7" ht="48">
      <c r="A247" s="1" t="s">
        <v>507</v>
      </c>
      <c r="B247" s="1" t="s">
        <v>508</v>
      </c>
      <c r="C247" s="2" t="s">
        <v>509</v>
      </c>
      <c r="D247" s="1" t="s">
        <v>510</v>
      </c>
      <c r="E247" s="3" t="s">
        <v>4</v>
      </c>
      <c r="F247" s="3" t="s">
        <v>511</v>
      </c>
      <c r="G247" s="3"/>
    </row>
    <row r="248" spans="1:7">
      <c r="A248" s="4" t="s">
        <v>245</v>
      </c>
      <c r="B248" s="4" t="s">
        <v>246</v>
      </c>
      <c r="C248" s="5" t="s">
        <v>247</v>
      </c>
      <c r="D248" s="4" t="s">
        <v>248</v>
      </c>
      <c r="E248" s="8" t="s">
        <v>249</v>
      </c>
      <c r="F248" s="3" t="s">
        <v>250</v>
      </c>
      <c r="G248" s="3" t="s">
        <v>251</v>
      </c>
    </row>
    <row r="249" spans="1:7" ht="60">
      <c r="A249" s="1" t="s">
        <v>23</v>
      </c>
      <c r="B249" s="1" t="s">
        <v>512</v>
      </c>
      <c r="C249" s="2" t="s">
        <v>513</v>
      </c>
      <c r="D249" s="1" t="s">
        <v>493</v>
      </c>
      <c r="E249" s="3" t="s">
        <v>514</v>
      </c>
      <c r="F249" s="3" t="s">
        <v>518</v>
      </c>
      <c r="G249" s="3">
        <f>TRUNC(F249*E249,2)</f>
        <v>1.1499999999999999</v>
      </c>
    </row>
    <row r="250" spans="1:7" ht="60">
      <c r="A250" s="1" t="s">
        <v>23</v>
      </c>
      <c r="B250" s="1" t="s">
        <v>515</v>
      </c>
      <c r="C250" s="2" t="s">
        <v>516</v>
      </c>
      <c r="D250" s="1" t="s">
        <v>500</v>
      </c>
      <c r="E250" s="3" t="s">
        <v>517</v>
      </c>
      <c r="F250" s="3" t="s">
        <v>519</v>
      </c>
      <c r="G250" s="3">
        <f>TRUNC(F250*E250,2)</f>
        <v>0.06</v>
      </c>
    </row>
    <row r="251" spans="1:7">
      <c r="A251" s="1315" t="s">
        <v>252</v>
      </c>
      <c r="B251" s="1316"/>
      <c r="C251" s="1316"/>
      <c r="D251" s="1316"/>
      <c r="E251" s="1316"/>
      <c r="F251" s="1317"/>
      <c r="G251" s="3">
        <f>SUM(G249:G250)</f>
        <v>1.21</v>
      </c>
    </row>
    <row r="252" spans="1:7" ht="36">
      <c r="A252" s="1" t="s">
        <v>520</v>
      </c>
      <c r="B252" s="1" t="s">
        <v>521</v>
      </c>
      <c r="C252" s="2" t="s">
        <v>522</v>
      </c>
      <c r="D252" s="1" t="s">
        <v>3</v>
      </c>
      <c r="E252" s="3" t="s">
        <v>4</v>
      </c>
      <c r="F252" s="3" t="s">
        <v>523</v>
      </c>
      <c r="G252" s="3"/>
    </row>
    <row r="253" spans="1:7">
      <c r="A253" s="4" t="s">
        <v>245</v>
      </c>
      <c r="B253" s="4" t="s">
        <v>246</v>
      </c>
      <c r="C253" s="5" t="s">
        <v>247</v>
      </c>
      <c r="D253" s="4" t="s">
        <v>248</v>
      </c>
      <c r="E253" s="8" t="s">
        <v>249</v>
      </c>
      <c r="F253" s="3" t="s">
        <v>250</v>
      </c>
      <c r="G253" s="3" t="s">
        <v>251</v>
      </c>
    </row>
    <row r="254" spans="1:7" ht="60">
      <c r="A254" s="1" t="s">
        <v>23</v>
      </c>
      <c r="B254" s="1" t="s">
        <v>524</v>
      </c>
      <c r="C254" s="2" t="s">
        <v>525</v>
      </c>
      <c r="D254" s="1" t="s">
        <v>493</v>
      </c>
      <c r="E254" s="3" t="s">
        <v>526</v>
      </c>
      <c r="F254" s="3" t="s">
        <v>541</v>
      </c>
      <c r="G254" s="3">
        <f t="shared" ref="G254:G260" si="13">TRUNC(F254*E254,2)</f>
        <v>0.15</v>
      </c>
    </row>
    <row r="255" spans="1:7" ht="60">
      <c r="A255" s="1" t="s">
        <v>23</v>
      </c>
      <c r="B255" s="1" t="s">
        <v>527</v>
      </c>
      <c r="C255" s="2" t="s">
        <v>528</v>
      </c>
      <c r="D255" s="1" t="s">
        <v>500</v>
      </c>
      <c r="E255" s="3" t="s">
        <v>529</v>
      </c>
      <c r="F255" s="3" t="s">
        <v>542</v>
      </c>
      <c r="G255" s="3">
        <f t="shared" si="13"/>
        <v>0.2</v>
      </c>
    </row>
    <row r="256" spans="1:7" ht="48">
      <c r="A256" s="1" t="s">
        <v>23</v>
      </c>
      <c r="B256" s="1" t="s">
        <v>530</v>
      </c>
      <c r="C256" s="2" t="s">
        <v>531</v>
      </c>
      <c r="D256" s="1" t="s">
        <v>493</v>
      </c>
      <c r="E256" s="3" t="s">
        <v>532</v>
      </c>
      <c r="F256" s="3" t="s">
        <v>543</v>
      </c>
      <c r="G256" s="3">
        <f t="shared" si="13"/>
        <v>0.01</v>
      </c>
    </row>
    <row r="257" spans="1:7" ht="48">
      <c r="A257" s="1" t="s">
        <v>23</v>
      </c>
      <c r="B257" s="1" t="s">
        <v>533</v>
      </c>
      <c r="C257" s="2" t="s">
        <v>534</v>
      </c>
      <c r="D257" s="1" t="s">
        <v>500</v>
      </c>
      <c r="E257" s="3" t="s">
        <v>535</v>
      </c>
      <c r="F257" s="3" t="s">
        <v>544</v>
      </c>
      <c r="G257" s="3">
        <f t="shared" si="13"/>
        <v>0.34</v>
      </c>
    </row>
    <row r="258" spans="1:7" ht="48">
      <c r="A258" s="1" t="s">
        <v>23</v>
      </c>
      <c r="B258" s="1" t="s">
        <v>536</v>
      </c>
      <c r="C258" s="2" t="s">
        <v>537</v>
      </c>
      <c r="D258" s="1" t="s">
        <v>493</v>
      </c>
      <c r="E258" s="3" t="s">
        <v>538</v>
      </c>
      <c r="F258" s="3" t="s">
        <v>545</v>
      </c>
      <c r="G258" s="3">
        <f t="shared" si="13"/>
        <v>0.22</v>
      </c>
    </row>
    <row r="259" spans="1:7">
      <c r="A259" s="1" t="s">
        <v>23</v>
      </c>
      <c r="B259" s="1" t="s">
        <v>362</v>
      </c>
      <c r="C259" s="2" t="s">
        <v>363</v>
      </c>
      <c r="D259" s="1" t="s">
        <v>220</v>
      </c>
      <c r="E259" s="3" t="s">
        <v>535</v>
      </c>
      <c r="F259" s="3" t="s">
        <v>506</v>
      </c>
      <c r="G259" s="3">
        <f t="shared" si="13"/>
        <v>0.11</v>
      </c>
    </row>
    <row r="260" spans="1:7" ht="48">
      <c r="A260" s="1" t="s">
        <v>23</v>
      </c>
      <c r="B260" s="1" t="s">
        <v>539</v>
      </c>
      <c r="C260" s="2" t="s">
        <v>540</v>
      </c>
      <c r="D260" s="1" t="s">
        <v>500</v>
      </c>
      <c r="E260" s="3" t="s">
        <v>156</v>
      </c>
      <c r="F260" s="3" t="s">
        <v>546</v>
      </c>
      <c r="G260" s="3">
        <f t="shared" si="13"/>
        <v>0.19</v>
      </c>
    </row>
    <row r="261" spans="1:7">
      <c r="A261" s="1315" t="s">
        <v>252</v>
      </c>
      <c r="B261" s="1316"/>
      <c r="C261" s="1316"/>
      <c r="D261" s="1316"/>
      <c r="E261" s="1316"/>
      <c r="F261" s="1317"/>
      <c r="G261" s="3">
        <f>SUM(G254:G260)</f>
        <v>1.22</v>
      </c>
    </row>
    <row r="262" spans="1:7" ht="48">
      <c r="A262" s="1" t="s">
        <v>547</v>
      </c>
      <c r="B262" s="1" t="s">
        <v>548</v>
      </c>
      <c r="C262" s="2" t="s">
        <v>549</v>
      </c>
      <c r="D262" s="1" t="s">
        <v>134</v>
      </c>
      <c r="E262" s="3" t="s">
        <v>4</v>
      </c>
      <c r="F262" s="3" t="s">
        <v>523</v>
      </c>
      <c r="G262" s="3"/>
    </row>
    <row r="263" spans="1:7">
      <c r="A263" s="4" t="s">
        <v>245</v>
      </c>
      <c r="B263" s="4" t="s">
        <v>246</v>
      </c>
      <c r="C263" s="5" t="s">
        <v>247</v>
      </c>
      <c r="D263" s="4" t="s">
        <v>248</v>
      </c>
      <c r="E263" s="8" t="s">
        <v>249</v>
      </c>
      <c r="F263" s="3" t="s">
        <v>250</v>
      </c>
      <c r="G263" s="3" t="s">
        <v>251</v>
      </c>
    </row>
    <row r="264" spans="1:7" ht="60">
      <c r="A264" s="1" t="s">
        <v>23</v>
      </c>
      <c r="B264" s="1" t="s">
        <v>550</v>
      </c>
      <c r="C264" s="2" t="s">
        <v>551</v>
      </c>
      <c r="D264" s="1" t="s">
        <v>493</v>
      </c>
      <c r="E264" s="3" t="s">
        <v>552</v>
      </c>
      <c r="F264" s="3" t="s">
        <v>564</v>
      </c>
      <c r="G264" s="3">
        <f t="shared" ref="G264:G272" si="14">TRUNC(F264*E264,2)</f>
        <v>0.24</v>
      </c>
    </row>
    <row r="265" spans="1:7" ht="60">
      <c r="A265" s="1" t="s">
        <v>23</v>
      </c>
      <c r="B265" s="1" t="s">
        <v>553</v>
      </c>
      <c r="C265" s="2" t="s">
        <v>554</v>
      </c>
      <c r="D265" s="1" t="s">
        <v>500</v>
      </c>
      <c r="E265" s="3" t="s">
        <v>555</v>
      </c>
      <c r="F265" s="3" t="s">
        <v>565</v>
      </c>
      <c r="G265" s="3">
        <f t="shared" si="14"/>
        <v>0.72</v>
      </c>
    </row>
    <row r="266" spans="1:7" ht="60">
      <c r="A266" s="1" t="s">
        <v>23</v>
      </c>
      <c r="B266" s="1" t="s">
        <v>524</v>
      </c>
      <c r="C266" s="2" t="s">
        <v>525</v>
      </c>
      <c r="D266" s="1" t="s">
        <v>493</v>
      </c>
      <c r="E266" s="3" t="s">
        <v>556</v>
      </c>
      <c r="F266" s="3" t="s">
        <v>541</v>
      </c>
      <c r="G266" s="3">
        <f t="shared" si="14"/>
        <v>0.62</v>
      </c>
    </row>
    <row r="267" spans="1:7" ht="60">
      <c r="A267" s="1" t="s">
        <v>23</v>
      </c>
      <c r="B267" s="1" t="s">
        <v>527</v>
      </c>
      <c r="C267" s="2" t="s">
        <v>528</v>
      </c>
      <c r="D267" s="1" t="s">
        <v>500</v>
      </c>
      <c r="E267" s="3" t="s">
        <v>557</v>
      </c>
      <c r="F267" s="3" t="s">
        <v>542</v>
      </c>
      <c r="G267" s="3">
        <f t="shared" si="14"/>
        <v>0.65</v>
      </c>
    </row>
    <row r="268" spans="1:7" ht="48">
      <c r="A268" s="1" t="s">
        <v>23</v>
      </c>
      <c r="B268" s="1" t="s">
        <v>530</v>
      </c>
      <c r="C268" s="2" t="s">
        <v>531</v>
      </c>
      <c r="D268" s="1" t="s">
        <v>493</v>
      </c>
      <c r="E268" s="3" t="s">
        <v>535</v>
      </c>
      <c r="F268" s="3" t="s">
        <v>543</v>
      </c>
      <c r="G268" s="3">
        <f t="shared" si="14"/>
        <v>0.99</v>
      </c>
    </row>
    <row r="269" spans="1:7" ht="48">
      <c r="A269" s="1" t="s">
        <v>23</v>
      </c>
      <c r="B269" s="1" t="s">
        <v>533</v>
      </c>
      <c r="C269" s="2" t="s">
        <v>534</v>
      </c>
      <c r="D269" s="1" t="s">
        <v>500</v>
      </c>
      <c r="E269" s="3" t="s">
        <v>558</v>
      </c>
      <c r="F269" s="3" t="s">
        <v>544</v>
      </c>
      <c r="G269" s="3">
        <f t="shared" si="14"/>
        <v>0.83</v>
      </c>
    </row>
    <row r="270" spans="1:7">
      <c r="A270" s="1" t="s">
        <v>23</v>
      </c>
      <c r="B270" s="1" t="s">
        <v>362</v>
      </c>
      <c r="C270" s="2" t="s">
        <v>363</v>
      </c>
      <c r="D270" s="1" t="s">
        <v>220</v>
      </c>
      <c r="E270" s="3" t="s">
        <v>559</v>
      </c>
      <c r="F270" s="3" t="s">
        <v>506</v>
      </c>
      <c r="G270" s="3">
        <f t="shared" si="14"/>
        <v>0.37</v>
      </c>
    </row>
    <row r="271" spans="1:7" ht="48">
      <c r="A271" s="1" t="s">
        <v>23</v>
      </c>
      <c r="B271" s="1" t="s">
        <v>560</v>
      </c>
      <c r="C271" s="2" t="s">
        <v>561</v>
      </c>
      <c r="D271" s="1" t="s">
        <v>493</v>
      </c>
      <c r="E271" s="3" t="s">
        <v>556</v>
      </c>
      <c r="F271" s="3" t="s">
        <v>566</v>
      </c>
      <c r="G271" s="3">
        <f t="shared" si="14"/>
        <v>0.44</v>
      </c>
    </row>
    <row r="272" spans="1:7" ht="48">
      <c r="A272" s="1" t="s">
        <v>23</v>
      </c>
      <c r="B272" s="1" t="s">
        <v>562</v>
      </c>
      <c r="C272" s="2" t="s">
        <v>563</v>
      </c>
      <c r="D272" s="1" t="s">
        <v>500</v>
      </c>
      <c r="E272" s="3" t="s">
        <v>557</v>
      </c>
      <c r="F272" s="3" t="s">
        <v>567</v>
      </c>
      <c r="G272" s="3">
        <f t="shared" si="14"/>
        <v>0.95</v>
      </c>
    </row>
    <row r="273" spans="1:7">
      <c r="A273" s="1315" t="s">
        <v>252</v>
      </c>
      <c r="B273" s="1316"/>
      <c r="C273" s="1316"/>
      <c r="D273" s="1316"/>
      <c r="E273" s="1316"/>
      <c r="F273" s="1317"/>
      <c r="G273" s="3">
        <f>SUM(G264:G272)</f>
        <v>5.8100000000000005</v>
      </c>
    </row>
    <row r="274" spans="1:7" ht="36">
      <c r="A274" s="1" t="s">
        <v>568</v>
      </c>
      <c r="B274" s="1" t="s">
        <v>1664</v>
      </c>
      <c r="C274" s="2" t="s">
        <v>1665</v>
      </c>
      <c r="D274" s="1" t="s">
        <v>3</v>
      </c>
      <c r="E274" s="3" t="s">
        <v>4</v>
      </c>
      <c r="F274" s="3" t="s">
        <v>523</v>
      </c>
      <c r="G274" s="3"/>
    </row>
    <row r="275" spans="1:7">
      <c r="A275" s="4" t="s">
        <v>245</v>
      </c>
      <c r="B275" s="4" t="s">
        <v>246</v>
      </c>
      <c r="C275" s="5" t="s">
        <v>247</v>
      </c>
      <c r="D275" s="4" t="s">
        <v>248</v>
      </c>
      <c r="E275" s="8" t="s">
        <v>249</v>
      </c>
      <c r="F275" s="3" t="s">
        <v>250</v>
      </c>
      <c r="G275" s="3" t="s">
        <v>251</v>
      </c>
    </row>
    <row r="276" spans="1:7" ht="36">
      <c r="A276" s="1" t="s">
        <v>23</v>
      </c>
      <c r="B276" s="1" t="s">
        <v>569</v>
      </c>
      <c r="C276" s="2" t="s">
        <v>570</v>
      </c>
      <c r="D276" s="1" t="s">
        <v>493</v>
      </c>
      <c r="E276" s="3" t="s">
        <v>538</v>
      </c>
      <c r="F276" s="3" t="s">
        <v>584</v>
      </c>
      <c r="G276" s="3">
        <f>ROUND(F276*E276,2)</f>
        <v>0.01</v>
      </c>
    </row>
    <row r="277" spans="1:7" ht="36">
      <c r="A277" s="1" t="s">
        <v>23</v>
      </c>
      <c r="B277" s="1" t="s">
        <v>571</v>
      </c>
      <c r="C277" s="2" t="s">
        <v>572</v>
      </c>
      <c r="D277" s="1" t="s">
        <v>500</v>
      </c>
      <c r="E277" s="3" t="s">
        <v>556</v>
      </c>
      <c r="F277" s="3" t="s">
        <v>585</v>
      </c>
      <c r="G277" s="3">
        <f t="shared" ref="G277:G283" si="15">ROUND(F277*E277,2)</f>
        <v>0.01</v>
      </c>
    </row>
    <row r="278" spans="1:7" ht="60">
      <c r="A278" s="1" t="s">
        <v>23</v>
      </c>
      <c r="B278" s="1" t="s">
        <v>575</v>
      </c>
      <c r="C278" s="2" t="s">
        <v>576</v>
      </c>
      <c r="D278" s="1" t="s">
        <v>493</v>
      </c>
      <c r="E278" s="3" t="s">
        <v>526</v>
      </c>
      <c r="F278" s="3" t="s">
        <v>586</v>
      </c>
      <c r="G278" s="3">
        <f t="shared" si="15"/>
        <v>0.16</v>
      </c>
    </row>
    <row r="279" spans="1:7" ht="60">
      <c r="A279" s="1" t="s">
        <v>23</v>
      </c>
      <c r="B279" s="1" t="s">
        <v>581</v>
      </c>
      <c r="C279" s="2" t="s">
        <v>582</v>
      </c>
      <c r="D279" s="1" t="s">
        <v>500</v>
      </c>
      <c r="E279" s="3" t="s">
        <v>583</v>
      </c>
      <c r="F279" s="3" t="s">
        <v>279</v>
      </c>
      <c r="G279" s="3">
        <f t="shared" si="15"/>
        <v>0.15</v>
      </c>
    </row>
    <row r="280" spans="1:7" ht="36">
      <c r="A280" s="1" t="s">
        <v>23</v>
      </c>
      <c r="B280" s="1" t="s">
        <v>577</v>
      </c>
      <c r="C280" s="2" t="s">
        <v>578</v>
      </c>
      <c r="D280" s="1" t="s">
        <v>493</v>
      </c>
      <c r="E280" s="3" t="s">
        <v>538</v>
      </c>
      <c r="F280" s="3" t="s">
        <v>587</v>
      </c>
      <c r="G280" s="3">
        <f t="shared" si="15"/>
        <v>0.19</v>
      </c>
    </row>
    <row r="281" spans="1:7" ht="36">
      <c r="A281" s="1" t="s">
        <v>23</v>
      </c>
      <c r="B281" s="1" t="s">
        <v>579</v>
      </c>
      <c r="C281" s="2" t="s">
        <v>580</v>
      </c>
      <c r="D281" s="1" t="s">
        <v>500</v>
      </c>
      <c r="E281" s="3" t="s">
        <v>556</v>
      </c>
      <c r="F281" s="3" t="s">
        <v>588</v>
      </c>
      <c r="G281" s="3">
        <f t="shared" si="15"/>
        <v>0.09</v>
      </c>
    </row>
    <row r="282" spans="1:7">
      <c r="A282" s="1" t="s">
        <v>23</v>
      </c>
      <c r="B282" s="1" t="s">
        <v>362</v>
      </c>
      <c r="C282" s="2" t="s">
        <v>363</v>
      </c>
      <c r="D282" s="1" t="s">
        <v>220</v>
      </c>
      <c r="E282" s="3" t="s">
        <v>156</v>
      </c>
      <c r="F282" s="3" t="s">
        <v>506</v>
      </c>
      <c r="G282" s="3">
        <f t="shared" si="15"/>
        <v>0.09</v>
      </c>
    </row>
    <row r="283" spans="1:7" ht="24">
      <c r="A283" s="1" t="s">
        <v>6</v>
      </c>
      <c r="B283" s="1" t="s">
        <v>573</v>
      </c>
      <c r="C283" s="2" t="s">
        <v>589</v>
      </c>
      <c r="D283" s="1" t="s">
        <v>361</v>
      </c>
      <c r="E283" s="3" t="s">
        <v>574</v>
      </c>
      <c r="F283" s="3">
        <v>4.6638999999999999</v>
      </c>
      <c r="G283" s="3">
        <f t="shared" si="15"/>
        <v>5.6</v>
      </c>
    </row>
    <row r="284" spans="1:7">
      <c r="A284" s="1315" t="s">
        <v>252</v>
      </c>
      <c r="B284" s="1316"/>
      <c r="C284" s="1316"/>
      <c r="D284" s="1316"/>
      <c r="E284" s="1316"/>
      <c r="F284" s="1317"/>
      <c r="G284" s="3">
        <f>SUM(G274:G283)</f>
        <v>6.3</v>
      </c>
    </row>
    <row r="285" spans="1:7" ht="24">
      <c r="A285" s="1" t="s">
        <v>590</v>
      </c>
      <c r="B285" s="1" t="s">
        <v>1666</v>
      </c>
      <c r="C285" s="2" t="s">
        <v>591</v>
      </c>
      <c r="D285" s="1" t="s">
        <v>3</v>
      </c>
      <c r="E285" s="3" t="s">
        <v>4</v>
      </c>
      <c r="F285" s="3" t="s">
        <v>592</v>
      </c>
      <c r="G285" s="3"/>
    </row>
    <row r="286" spans="1:7">
      <c r="A286" s="4" t="s">
        <v>245</v>
      </c>
      <c r="B286" s="4" t="s">
        <v>246</v>
      </c>
      <c r="C286" s="5" t="s">
        <v>247</v>
      </c>
      <c r="D286" s="4" t="s">
        <v>248</v>
      </c>
      <c r="E286" s="8" t="s">
        <v>249</v>
      </c>
      <c r="F286" s="3" t="s">
        <v>250</v>
      </c>
      <c r="G286" s="3" t="s">
        <v>251</v>
      </c>
    </row>
    <row r="287" spans="1:7" ht="36">
      <c r="A287" s="1" t="s">
        <v>23</v>
      </c>
      <c r="B287" s="1" t="s">
        <v>602</v>
      </c>
      <c r="C287" s="2" t="s">
        <v>603</v>
      </c>
      <c r="D287" s="1" t="s">
        <v>493</v>
      </c>
      <c r="E287" s="8">
        <v>4.7000000000000002E-3</v>
      </c>
      <c r="F287" s="3" t="s">
        <v>607</v>
      </c>
      <c r="G287" s="3">
        <f>ROUND(F287*E287,2)</f>
        <v>0.59</v>
      </c>
    </row>
    <row r="288" spans="1:7" ht="60">
      <c r="A288" s="1" t="s">
        <v>23</v>
      </c>
      <c r="B288" s="1" t="s">
        <v>575</v>
      </c>
      <c r="C288" s="2" t="s">
        <v>576</v>
      </c>
      <c r="D288" s="1" t="s">
        <v>493</v>
      </c>
      <c r="E288" s="8">
        <v>2.9999999999999997E-4</v>
      </c>
      <c r="F288" s="3" t="s">
        <v>586</v>
      </c>
      <c r="G288" s="3">
        <f>ROUND(F288*E288,2)</f>
        <v>0.05</v>
      </c>
    </row>
    <row r="289" spans="1:8" ht="60">
      <c r="A289" s="1" t="s">
        <v>23</v>
      </c>
      <c r="B289" s="1" t="s">
        <v>581</v>
      </c>
      <c r="C289" s="2" t="s">
        <v>582</v>
      </c>
      <c r="D289" s="1" t="s">
        <v>500</v>
      </c>
      <c r="E289" s="8">
        <v>2.0999999999999999E-3</v>
      </c>
      <c r="F289" s="3" t="s">
        <v>279</v>
      </c>
      <c r="G289" s="3">
        <f t="shared" ref="G289:G295" si="16">ROUND(F289*E289,2)</f>
        <v>7.0000000000000007E-2</v>
      </c>
    </row>
    <row r="290" spans="1:8" ht="48">
      <c r="A290" s="1" t="s">
        <v>23</v>
      </c>
      <c r="B290" s="1" t="s">
        <v>608</v>
      </c>
      <c r="C290" s="2" t="s">
        <v>609</v>
      </c>
      <c r="D290" s="1" t="s">
        <v>493</v>
      </c>
      <c r="E290" s="8">
        <v>4.0000000000000002E-4</v>
      </c>
      <c r="F290" s="3">
        <v>140.44999999999999</v>
      </c>
      <c r="G290" s="3">
        <f t="shared" si="16"/>
        <v>0.06</v>
      </c>
    </row>
    <row r="291" spans="1:8" ht="48">
      <c r="A291" s="1" t="s">
        <v>23</v>
      </c>
      <c r="B291" s="1">
        <v>96036</v>
      </c>
      <c r="C291" s="2" t="s">
        <v>609</v>
      </c>
      <c r="D291" s="1" t="s">
        <v>500</v>
      </c>
      <c r="E291" s="8">
        <v>2E-3</v>
      </c>
      <c r="F291" s="3">
        <v>33.5</v>
      </c>
      <c r="G291" s="3">
        <f>ROUND(F291*E291,2)</f>
        <v>7.0000000000000007E-2</v>
      </c>
    </row>
    <row r="292" spans="1:8" ht="36">
      <c r="A292" s="1" t="s">
        <v>23</v>
      </c>
      <c r="B292" s="11" t="s">
        <v>610</v>
      </c>
      <c r="C292" s="2" t="s">
        <v>611</v>
      </c>
      <c r="D292" s="1" t="s">
        <v>500</v>
      </c>
      <c r="E292" s="8">
        <v>1.9E-3</v>
      </c>
      <c r="F292" s="3">
        <v>23.91</v>
      </c>
      <c r="G292" s="3">
        <f t="shared" si="16"/>
        <v>0.05</v>
      </c>
    </row>
    <row r="293" spans="1:8" ht="36">
      <c r="A293" s="1" t="s">
        <v>23</v>
      </c>
      <c r="B293" s="1">
        <v>96157</v>
      </c>
      <c r="C293" s="2" t="s">
        <v>611</v>
      </c>
      <c r="D293" s="1" t="s">
        <v>493</v>
      </c>
      <c r="E293" s="8">
        <v>5.0000000000000001E-4</v>
      </c>
      <c r="F293" s="3">
        <v>99.13</v>
      </c>
      <c r="G293" s="3">
        <f t="shared" si="16"/>
        <v>0.05</v>
      </c>
    </row>
    <row r="294" spans="1:8" ht="48">
      <c r="A294" s="1" t="s">
        <v>23</v>
      </c>
      <c r="B294" s="1">
        <v>96463</v>
      </c>
      <c r="C294" s="2" t="s">
        <v>561</v>
      </c>
      <c r="D294" s="1" t="s">
        <v>493</v>
      </c>
      <c r="E294" s="8" t="s">
        <v>601</v>
      </c>
      <c r="F294" s="3">
        <v>111.35</v>
      </c>
      <c r="G294" s="3">
        <f t="shared" si="16"/>
        <v>0.09</v>
      </c>
    </row>
    <row r="295" spans="1:8" ht="48">
      <c r="A295" s="1" t="s">
        <v>23</v>
      </c>
      <c r="B295" s="1">
        <v>96464</v>
      </c>
      <c r="C295" s="2" t="s">
        <v>561</v>
      </c>
      <c r="D295" s="1" t="s">
        <v>500</v>
      </c>
      <c r="E295" s="8">
        <v>1.6000000000000001E-3</v>
      </c>
      <c r="F295" s="3">
        <v>43.53</v>
      </c>
      <c r="G295" s="3">
        <f t="shared" si="16"/>
        <v>7.0000000000000007E-2</v>
      </c>
    </row>
    <row r="296" spans="1:8">
      <c r="A296" s="1" t="s">
        <v>23</v>
      </c>
      <c r="B296" s="1" t="s">
        <v>362</v>
      </c>
      <c r="C296" s="2" t="s">
        <v>363</v>
      </c>
      <c r="D296" s="1" t="s">
        <v>220</v>
      </c>
      <c r="E296" s="8">
        <v>1.8700000000000001E-2</v>
      </c>
      <c r="F296" s="3" t="s">
        <v>506</v>
      </c>
      <c r="G296" s="3">
        <f>ROUND(F296*E296,2)</f>
        <v>0.27</v>
      </c>
    </row>
    <row r="297" spans="1:8" ht="24">
      <c r="A297" s="1" t="s">
        <v>6</v>
      </c>
      <c r="B297" s="1" t="s">
        <v>596</v>
      </c>
      <c r="C297" s="2" t="s">
        <v>597</v>
      </c>
      <c r="D297" s="1" t="s">
        <v>134</v>
      </c>
      <c r="E297" s="8">
        <v>2.47E-2</v>
      </c>
      <c r="F297" s="3" t="s">
        <v>606</v>
      </c>
      <c r="G297" s="3">
        <f>ROUND(F297*E297,2)</f>
        <v>1.98</v>
      </c>
    </row>
    <row r="298" spans="1:8" ht="36">
      <c r="A298" s="1" t="s">
        <v>6</v>
      </c>
      <c r="B298" s="1" t="s">
        <v>604</v>
      </c>
      <c r="C298" s="2" t="s">
        <v>605</v>
      </c>
      <c r="D298" s="1" t="s">
        <v>361</v>
      </c>
      <c r="E298" s="8">
        <v>2.1</v>
      </c>
      <c r="F298" s="3">
        <v>1.7598199999999999</v>
      </c>
      <c r="G298" s="3">
        <f>ROUND(F298*E298,2)-0.01</f>
        <v>3.6900000000000004</v>
      </c>
    </row>
    <row r="299" spans="1:8">
      <c r="A299" s="1315" t="s">
        <v>252</v>
      </c>
      <c r="B299" s="1316"/>
      <c r="C299" s="1316"/>
      <c r="D299" s="1316"/>
      <c r="E299" s="1316"/>
      <c r="F299" s="1317"/>
      <c r="G299" s="3">
        <f>SUM(G287:G298)</f>
        <v>7.0400000000000009</v>
      </c>
    </row>
    <row r="300" spans="1:8" ht="60">
      <c r="A300" s="1" t="s">
        <v>487</v>
      </c>
      <c r="B300" s="1" t="s">
        <v>1667</v>
      </c>
      <c r="C300" s="2" t="s">
        <v>612</v>
      </c>
      <c r="D300" s="1" t="s">
        <v>3</v>
      </c>
      <c r="E300" s="3" t="s">
        <v>4</v>
      </c>
      <c r="F300" s="3" t="s">
        <v>490</v>
      </c>
      <c r="G300" s="3"/>
    </row>
    <row r="301" spans="1:8">
      <c r="A301" s="4" t="s">
        <v>245</v>
      </c>
      <c r="B301" s="4" t="s">
        <v>246</v>
      </c>
      <c r="C301" s="5" t="s">
        <v>247</v>
      </c>
      <c r="D301" s="4" t="s">
        <v>248</v>
      </c>
      <c r="E301" s="8" t="s">
        <v>249</v>
      </c>
      <c r="F301" s="3" t="s">
        <v>250</v>
      </c>
      <c r="G301" s="3" t="s">
        <v>251</v>
      </c>
    </row>
    <row r="302" spans="1:8" ht="48">
      <c r="A302" s="1" t="s">
        <v>23</v>
      </c>
      <c r="B302" s="1" t="s">
        <v>599</v>
      </c>
      <c r="C302" s="2" t="s">
        <v>600</v>
      </c>
      <c r="D302" s="1" t="s">
        <v>493</v>
      </c>
      <c r="E302" s="3" t="s">
        <v>614</v>
      </c>
      <c r="F302" s="12">
        <v>108.03</v>
      </c>
      <c r="G302" s="3">
        <f>ROUND(F302*E302,2)</f>
        <v>0.02</v>
      </c>
      <c r="H302" s="13" t="s">
        <v>1591</v>
      </c>
    </row>
    <row r="303" spans="1:8" ht="36">
      <c r="A303" s="1" t="s">
        <v>23</v>
      </c>
      <c r="B303" s="1" t="s">
        <v>602</v>
      </c>
      <c r="C303" s="2" t="s">
        <v>603</v>
      </c>
      <c r="D303" s="1" t="s">
        <v>493</v>
      </c>
      <c r="E303" s="3" t="s">
        <v>615</v>
      </c>
      <c r="F303" s="3">
        <v>126.22</v>
      </c>
      <c r="G303" s="3">
        <f t="shared" ref="G303:G308" si="17">ROUND(F303*E303,2)</f>
        <v>0.13</v>
      </c>
    </row>
    <row r="304" spans="1:8" ht="60">
      <c r="A304" s="1" t="s">
        <v>23</v>
      </c>
      <c r="B304" s="1" t="s">
        <v>575</v>
      </c>
      <c r="C304" s="2" t="s">
        <v>576</v>
      </c>
      <c r="D304" s="1" t="s">
        <v>493</v>
      </c>
      <c r="E304" s="3" t="s">
        <v>616</v>
      </c>
      <c r="F304" s="3">
        <v>158.13</v>
      </c>
      <c r="G304" s="3">
        <f t="shared" si="17"/>
        <v>0.12</v>
      </c>
    </row>
    <row r="305" spans="1:7" ht="48">
      <c r="A305" s="1" t="s">
        <v>23</v>
      </c>
      <c r="B305" s="1" t="s">
        <v>608</v>
      </c>
      <c r="C305" s="2" t="s">
        <v>609</v>
      </c>
      <c r="D305" s="1" t="s">
        <v>493</v>
      </c>
      <c r="E305" s="3" t="s">
        <v>615</v>
      </c>
      <c r="F305" s="3">
        <v>140.44999999999999</v>
      </c>
      <c r="G305" s="3">
        <f t="shared" si="17"/>
        <v>0.15</v>
      </c>
    </row>
    <row r="306" spans="1:7">
      <c r="A306" s="1" t="s">
        <v>23</v>
      </c>
      <c r="B306" s="1" t="s">
        <v>362</v>
      </c>
      <c r="C306" s="2" t="s">
        <v>363</v>
      </c>
      <c r="D306" s="1" t="s">
        <v>220</v>
      </c>
      <c r="E306" s="3" t="s">
        <v>617</v>
      </c>
      <c r="F306" s="3">
        <v>14.37</v>
      </c>
      <c r="G306" s="3">
        <f t="shared" si="17"/>
        <v>0.06</v>
      </c>
    </row>
    <row r="307" spans="1:7" ht="24">
      <c r="A307" s="1" t="s">
        <v>6</v>
      </c>
      <c r="B307" s="1" t="s">
        <v>593</v>
      </c>
      <c r="C307" s="2" t="s">
        <v>594</v>
      </c>
      <c r="D307" s="1" t="s">
        <v>134</v>
      </c>
      <c r="E307" s="3" t="s">
        <v>613</v>
      </c>
      <c r="F307" s="3">
        <v>102.15</v>
      </c>
      <c r="G307" s="3">
        <f t="shared" si="17"/>
        <v>0.74</v>
      </c>
    </row>
    <row r="308" spans="1:7" ht="36">
      <c r="A308" s="1" t="s">
        <v>6</v>
      </c>
      <c r="B308" s="1" t="s">
        <v>604</v>
      </c>
      <c r="C308" s="2" t="s">
        <v>605</v>
      </c>
      <c r="D308" s="1" t="s">
        <v>361</v>
      </c>
      <c r="E308" s="3" t="s">
        <v>574</v>
      </c>
      <c r="F308" s="3">
        <v>1.75892</v>
      </c>
      <c r="G308" s="3">
        <f t="shared" si="17"/>
        <v>2.11</v>
      </c>
    </row>
    <row r="309" spans="1:7">
      <c r="A309" s="1315" t="s">
        <v>252</v>
      </c>
      <c r="B309" s="1316"/>
      <c r="C309" s="1316"/>
      <c r="D309" s="1316"/>
      <c r="E309" s="1316"/>
      <c r="F309" s="1317"/>
      <c r="G309" s="3">
        <f>SUM(G302:G307)</f>
        <v>1.22</v>
      </c>
    </row>
    <row r="310" spans="1:7" ht="48">
      <c r="A310" s="1" t="s">
        <v>618</v>
      </c>
      <c r="B310" s="1" t="s">
        <v>619</v>
      </c>
      <c r="C310" s="2" t="s">
        <v>620</v>
      </c>
      <c r="D310" s="1" t="s">
        <v>621</v>
      </c>
      <c r="E310" s="3" t="s">
        <v>4</v>
      </c>
      <c r="F310" s="3" t="s">
        <v>511</v>
      </c>
      <c r="G310" s="3"/>
    </row>
    <row r="311" spans="1:7">
      <c r="A311" s="4" t="s">
        <v>245</v>
      </c>
      <c r="B311" s="4" t="s">
        <v>246</v>
      </c>
      <c r="C311" s="5" t="s">
        <v>247</v>
      </c>
      <c r="D311" s="4" t="s">
        <v>248</v>
      </c>
      <c r="E311" s="8" t="s">
        <v>249</v>
      </c>
      <c r="F311" s="3" t="s">
        <v>250</v>
      </c>
      <c r="G311" s="3" t="s">
        <v>251</v>
      </c>
    </row>
    <row r="312" spans="1:7" ht="60">
      <c r="A312" s="1" t="s">
        <v>23</v>
      </c>
      <c r="B312" s="1" t="s">
        <v>622</v>
      </c>
      <c r="C312" s="2" t="s">
        <v>623</v>
      </c>
      <c r="D312" s="1" t="s">
        <v>493</v>
      </c>
      <c r="E312" s="3" t="s">
        <v>624</v>
      </c>
      <c r="F312" s="3" t="s">
        <v>628</v>
      </c>
      <c r="G312" s="3">
        <f>TRUNC(F312*E312,2)</f>
        <v>0.43</v>
      </c>
    </row>
    <row r="313" spans="1:7" ht="60">
      <c r="A313" s="1" t="s">
        <v>23</v>
      </c>
      <c r="B313" s="1" t="s">
        <v>625</v>
      </c>
      <c r="C313" s="2" t="s">
        <v>626</v>
      </c>
      <c r="D313" s="1" t="s">
        <v>500</v>
      </c>
      <c r="E313" s="3" t="s">
        <v>627</v>
      </c>
      <c r="F313" s="3" t="s">
        <v>629</v>
      </c>
      <c r="G313" s="3">
        <f>TRUNC(F313*E313,2)</f>
        <v>0.01</v>
      </c>
    </row>
    <row r="314" spans="1:7">
      <c r="A314" s="1315" t="s">
        <v>252</v>
      </c>
      <c r="B314" s="1316"/>
      <c r="C314" s="1316"/>
      <c r="D314" s="1316"/>
      <c r="E314" s="1316"/>
      <c r="F314" s="1317"/>
      <c r="G314" s="3">
        <f>SUM(G312:G313)</f>
        <v>0.44</v>
      </c>
    </row>
    <row r="315" spans="1:7" ht="48">
      <c r="A315" s="1" t="s">
        <v>630</v>
      </c>
      <c r="B315" s="1" t="s">
        <v>631</v>
      </c>
      <c r="C315" s="2" t="s">
        <v>632</v>
      </c>
      <c r="D315" s="1" t="s">
        <v>621</v>
      </c>
      <c r="E315" s="3" t="s">
        <v>4</v>
      </c>
      <c r="F315" s="3" t="s">
        <v>511</v>
      </c>
      <c r="G315" s="3"/>
    </row>
    <row r="316" spans="1:7">
      <c r="A316" s="4" t="s">
        <v>245</v>
      </c>
      <c r="B316" s="4" t="s">
        <v>246</v>
      </c>
      <c r="C316" s="5" t="s">
        <v>247</v>
      </c>
      <c r="D316" s="4" t="s">
        <v>248</v>
      </c>
      <c r="E316" s="8" t="s">
        <v>249</v>
      </c>
      <c r="F316" s="3" t="s">
        <v>250</v>
      </c>
      <c r="G316" s="3" t="s">
        <v>251</v>
      </c>
    </row>
    <row r="317" spans="1:7" ht="60">
      <c r="A317" s="1" t="s">
        <v>23</v>
      </c>
      <c r="B317" s="1" t="s">
        <v>622</v>
      </c>
      <c r="C317" s="2" t="s">
        <v>623</v>
      </c>
      <c r="D317" s="1" t="s">
        <v>493</v>
      </c>
      <c r="E317" s="3" t="s">
        <v>633</v>
      </c>
      <c r="F317" s="3" t="s">
        <v>628</v>
      </c>
      <c r="G317" s="3">
        <f>TRUNC(F317*E317,2)</f>
        <v>0.49</v>
      </c>
    </row>
    <row r="318" spans="1:7" ht="60">
      <c r="A318" s="1" t="s">
        <v>23</v>
      </c>
      <c r="B318" s="1" t="s">
        <v>625</v>
      </c>
      <c r="C318" s="2" t="s">
        <v>626</v>
      </c>
      <c r="D318" s="1" t="s">
        <v>500</v>
      </c>
      <c r="E318" s="3" t="s">
        <v>634</v>
      </c>
      <c r="F318" s="3" t="s">
        <v>629</v>
      </c>
      <c r="G318" s="3">
        <f>TRUNC(F318*E318,2)</f>
        <v>0.02</v>
      </c>
    </row>
    <row r="319" spans="1:7">
      <c r="A319" s="1315" t="s">
        <v>252</v>
      </c>
      <c r="B319" s="1316"/>
      <c r="C319" s="1316"/>
      <c r="D319" s="1316"/>
      <c r="E319" s="1316"/>
      <c r="F319" s="1317"/>
      <c r="G319" s="3">
        <f>SUM(G317:G318)</f>
        <v>0.51</v>
      </c>
    </row>
    <row r="320" spans="1:7" ht="48">
      <c r="A320" s="1" t="s">
        <v>635</v>
      </c>
      <c r="B320" s="1" t="s">
        <v>636</v>
      </c>
      <c r="C320" s="2" t="s">
        <v>637</v>
      </c>
      <c r="D320" s="1" t="s">
        <v>510</v>
      </c>
      <c r="E320" s="3" t="s">
        <v>4</v>
      </c>
      <c r="F320" s="3" t="s">
        <v>511</v>
      </c>
      <c r="G320" s="3"/>
    </row>
    <row r="321" spans="1:7">
      <c r="A321" s="4" t="s">
        <v>245</v>
      </c>
      <c r="B321" s="4" t="s">
        <v>246</v>
      </c>
      <c r="C321" s="5" t="s">
        <v>247</v>
      </c>
      <c r="D321" s="4" t="s">
        <v>248</v>
      </c>
      <c r="E321" s="8" t="s">
        <v>249</v>
      </c>
      <c r="F321" s="3" t="s">
        <v>250</v>
      </c>
      <c r="G321" s="3" t="s">
        <v>251</v>
      </c>
    </row>
    <row r="322" spans="1:7" ht="60">
      <c r="A322" s="1" t="s">
        <v>23</v>
      </c>
      <c r="B322" s="1" t="s">
        <v>512</v>
      </c>
      <c r="C322" s="2" t="s">
        <v>513</v>
      </c>
      <c r="D322" s="1" t="s">
        <v>493</v>
      </c>
      <c r="E322" s="3" t="s">
        <v>638</v>
      </c>
      <c r="F322" s="3" t="s">
        <v>518</v>
      </c>
      <c r="G322" s="3">
        <f>TRUNC(F322*E322,2)</f>
        <v>0.59</v>
      </c>
    </row>
    <row r="323" spans="1:7" ht="60">
      <c r="A323" s="1" t="s">
        <v>23</v>
      </c>
      <c r="B323" s="1" t="s">
        <v>515</v>
      </c>
      <c r="C323" s="2" t="s">
        <v>516</v>
      </c>
      <c r="D323" s="1" t="s">
        <v>500</v>
      </c>
      <c r="E323" s="3" t="s">
        <v>639</v>
      </c>
      <c r="F323" s="3" t="s">
        <v>519</v>
      </c>
      <c r="G323" s="3">
        <f>TRUNC(F323*E323,2)</f>
        <v>0.03</v>
      </c>
    </row>
    <row r="324" spans="1:7">
      <c r="A324" s="1315" t="s">
        <v>252</v>
      </c>
      <c r="B324" s="1316"/>
      <c r="C324" s="1316"/>
      <c r="D324" s="1316"/>
      <c r="E324" s="1316"/>
      <c r="F324" s="1317"/>
      <c r="G324" s="3">
        <f>SUM(G322:G323)</f>
        <v>0.62</v>
      </c>
    </row>
    <row r="325" spans="1:7" ht="48">
      <c r="A325" s="1" t="s">
        <v>640</v>
      </c>
      <c r="B325" s="1" t="s">
        <v>641</v>
      </c>
      <c r="C325" s="2" t="s">
        <v>642</v>
      </c>
      <c r="D325" s="1" t="s">
        <v>510</v>
      </c>
      <c r="E325" s="3" t="s">
        <v>4</v>
      </c>
      <c r="F325" s="3" t="s">
        <v>511</v>
      </c>
      <c r="G325" s="3"/>
    </row>
    <row r="326" spans="1:7">
      <c r="A326" s="4" t="s">
        <v>245</v>
      </c>
      <c r="B326" s="4" t="s">
        <v>246</v>
      </c>
      <c r="C326" s="5" t="s">
        <v>247</v>
      </c>
      <c r="D326" s="4" t="s">
        <v>248</v>
      </c>
      <c r="E326" s="8" t="s">
        <v>249</v>
      </c>
      <c r="F326" s="3" t="s">
        <v>250</v>
      </c>
      <c r="G326" s="3" t="s">
        <v>251</v>
      </c>
    </row>
    <row r="327" spans="1:7" ht="60">
      <c r="A327" s="1" t="s">
        <v>23</v>
      </c>
      <c r="B327" s="1" t="s">
        <v>512</v>
      </c>
      <c r="C327" s="2" t="s">
        <v>513</v>
      </c>
      <c r="D327" s="1" t="s">
        <v>493</v>
      </c>
      <c r="E327" s="3" t="s">
        <v>643</v>
      </c>
      <c r="F327" s="3" t="s">
        <v>518</v>
      </c>
      <c r="G327" s="3">
        <f>TRUNC(F327*E327,2)</f>
        <v>0.88</v>
      </c>
    </row>
    <row r="328" spans="1:7" ht="60">
      <c r="A328" s="1" t="s">
        <v>23</v>
      </c>
      <c r="B328" s="1" t="s">
        <v>515</v>
      </c>
      <c r="C328" s="2" t="s">
        <v>516</v>
      </c>
      <c r="D328" s="1" t="s">
        <v>500</v>
      </c>
      <c r="E328" s="3" t="s">
        <v>644</v>
      </c>
      <c r="F328" s="3" t="s">
        <v>519</v>
      </c>
      <c r="G328" s="3">
        <f>TRUNC(F328*E328,2)</f>
        <v>0.05</v>
      </c>
    </row>
    <row r="329" spans="1:7">
      <c r="A329" s="1315" t="s">
        <v>252</v>
      </c>
      <c r="B329" s="1316"/>
      <c r="C329" s="1316"/>
      <c r="D329" s="1316"/>
      <c r="E329" s="1316"/>
      <c r="F329" s="1317"/>
      <c r="G329" s="3">
        <f>SUM(G327:G328)</f>
        <v>0.93</v>
      </c>
    </row>
    <row r="330" spans="1:7" ht="60">
      <c r="A330" s="1" t="s">
        <v>645</v>
      </c>
      <c r="B330" s="1" t="s">
        <v>646</v>
      </c>
      <c r="C330" s="2" t="s">
        <v>647</v>
      </c>
      <c r="D330" s="1" t="s">
        <v>57</v>
      </c>
      <c r="E330" s="3" t="s">
        <v>4</v>
      </c>
      <c r="F330" s="3" t="s">
        <v>648</v>
      </c>
      <c r="G330" s="3"/>
    </row>
    <row r="331" spans="1:7">
      <c r="A331" s="4" t="s">
        <v>245</v>
      </c>
      <c r="B331" s="4" t="s">
        <v>246</v>
      </c>
      <c r="C331" s="5" t="s">
        <v>247</v>
      </c>
      <c r="D331" s="4" t="s">
        <v>248</v>
      </c>
      <c r="E331" s="8" t="s">
        <v>249</v>
      </c>
      <c r="F331" s="3" t="s">
        <v>250</v>
      </c>
      <c r="G331" s="3" t="s">
        <v>251</v>
      </c>
    </row>
    <row r="332" spans="1:7" ht="24">
      <c r="A332" s="1" t="s">
        <v>6</v>
      </c>
      <c r="B332" s="1" t="s">
        <v>649</v>
      </c>
      <c r="C332" s="2" t="s">
        <v>650</v>
      </c>
      <c r="D332" s="1" t="s">
        <v>134</v>
      </c>
      <c r="E332" s="3" t="s">
        <v>598</v>
      </c>
      <c r="F332" s="3" t="s">
        <v>676</v>
      </c>
      <c r="G332" s="3">
        <f t="shared" ref="G332:G350" si="18">TRUNC(F332*E332,2)</f>
        <v>0.93</v>
      </c>
    </row>
    <row r="333" spans="1:7" ht="48">
      <c r="A333" s="1" t="s">
        <v>6</v>
      </c>
      <c r="B333" s="1" t="s">
        <v>651</v>
      </c>
      <c r="C333" s="2" t="s">
        <v>652</v>
      </c>
      <c r="D333" s="1" t="s">
        <v>134</v>
      </c>
      <c r="E333" s="3" t="s">
        <v>653</v>
      </c>
      <c r="F333" s="3" t="s">
        <v>677</v>
      </c>
      <c r="G333" s="3">
        <f t="shared" si="18"/>
        <v>23.1</v>
      </c>
    </row>
    <row r="334" spans="1:7" ht="24">
      <c r="A334" s="1" t="s">
        <v>23</v>
      </c>
      <c r="B334" s="1" t="s">
        <v>654</v>
      </c>
      <c r="C334" s="2" t="s">
        <v>655</v>
      </c>
      <c r="D334" s="1" t="s">
        <v>220</v>
      </c>
      <c r="E334" s="3" t="s">
        <v>656</v>
      </c>
      <c r="F334" s="3" t="s">
        <v>678</v>
      </c>
      <c r="G334" s="3">
        <f t="shared" si="18"/>
        <v>1.86</v>
      </c>
    </row>
    <row r="335" spans="1:7">
      <c r="A335" s="1" t="s">
        <v>23</v>
      </c>
      <c r="B335" s="1" t="s">
        <v>657</v>
      </c>
      <c r="C335" s="2" t="s">
        <v>658</v>
      </c>
      <c r="D335" s="1" t="s">
        <v>220</v>
      </c>
      <c r="E335" s="3" t="s">
        <v>659</v>
      </c>
      <c r="F335" s="3" t="s">
        <v>679</v>
      </c>
      <c r="G335" s="3">
        <f t="shared" si="18"/>
        <v>4.33</v>
      </c>
    </row>
    <row r="336" spans="1:7">
      <c r="A336" s="1" t="s">
        <v>23</v>
      </c>
      <c r="B336" s="1" t="s">
        <v>362</v>
      </c>
      <c r="C336" s="2" t="s">
        <v>363</v>
      </c>
      <c r="D336" s="1" t="s">
        <v>220</v>
      </c>
      <c r="E336" s="3" t="s">
        <v>660</v>
      </c>
      <c r="F336" s="3" t="s">
        <v>506</v>
      </c>
      <c r="G336" s="3">
        <f t="shared" si="18"/>
        <v>6.99</v>
      </c>
    </row>
    <row r="337" spans="1:7" ht="36">
      <c r="A337" s="1" t="s">
        <v>23</v>
      </c>
      <c r="B337" s="1" t="s">
        <v>661</v>
      </c>
      <c r="C337" s="2" t="s">
        <v>662</v>
      </c>
      <c r="D337" s="1" t="s">
        <v>134</v>
      </c>
      <c r="E337" s="3" t="s">
        <v>552</v>
      </c>
      <c r="F337" s="3" t="s">
        <v>680</v>
      </c>
      <c r="G337" s="3">
        <f t="shared" si="18"/>
        <v>1.1399999999999999</v>
      </c>
    </row>
    <row r="338" spans="1:7" ht="36">
      <c r="A338" s="1" t="s">
        <v>23</v>
      </c>
      <c r="B338" s="1" t="s">
        <v>663</v>
      </c>
      <c r="C338" s="2" t="s">
        <v>664</v>
      </c>
      <c r="D338" s="1" t="s">
        <v>493</v>
      </c>
      <c r="E338" s="3" t="s">
        <v>665</v>
      </c>
      <c r="F338" s="3" t="s">
        <v>681</v>
      </c>
      <c r="G338" s="3">
        <f t="shared" si="18"/>
        <v>0.24</v>
      </c>
    </row>
    <row r="339" spans="1:7" ht="36">
      <c r="A339" s="1" t="s">
        <v>23</v>
      </c>
      <c r="B339" s="1" t="s">
        <v>666</v>
      </c>
      <c r="C339" s="2" t="s">
        <v>667</v>
      </c>
      <c r="D339" s="1" t="s">
        <v>500</v>
      </c>
      <c r="E339" s="3" t="s">
        <v>668</v>
      </c>
      <c r="F339" s="3" t="s">
        <v>682</v>
      </c>
      <c r="G339" s="3">
        <f t="shared" si="18"/>
        <v>0.38</v>
      </c>
    </row>
    <row r="340" spans="1:7">
      <c r="A340" s="1315" t="s">
        <v>252</v>
      </c>
      <c r="B340" s="1316"/>
      <c r="C340" s="1316"/>
      <c r="D340" s="1316"/>
      <c r="E340" s="1316"/>
      <c r="F340" s="1317"/>
      <c r="G340" s="3">
        <f>SUM(G332:G339)</f>
        <v>38.970000000000006</v>
      </c>
    </row>
    <row r="341" spans="1:7" ht="60">
      <c r="A341" s="1" t="s">
        <v>669</v>
      </c>
      <c r="B341" s="1" t="s">
        <v>670</v>
      </c>
      <c r="C341" s="2" t="s">
        <v>671</v>
      </c>
      <c r="D341" s="1" t="s">
        <v>57</v>
      </c>
      <c r="E341" s="3" t="s">
        <v>4</v>
      </c>
      <c r="F341" s="3" t="s">
        <v>648</v>
      </c>
      <c r="G341" s="3"/>
    </row>
    <row r="342" spans="1:7">
      <c r="A342" s="4" t="s">
        <v>245</v>
      </c>
      <c r="B342" s="4" t="s">
        <v>246</v>
      </c>
      <c r="C342" s="5" t="s">
        <v>247</v>
      </c>
      <c r="D342" s="4" t="s">
        <v>248</v>
      </c>
      <c r="E342" s="8" t="s">
        <v>249</v>
      </c>
      <c r="F342" s="3" t="s">
        <v>250</v>
      </c>
      <c r="G342" s="3" t="s">
        <v>251</v>
      </c>
    </row>
    <row r="343" spans="1:7" ht="24">
      <c r="A343" s="1" t="s">
        <v>6</v>
      </c>
      <c r="B343" s="1" t="s">
        <v>649</v>
      </c>
      <c r="C343" s="2" t="s">
        <v>650</v>
      </c>
      <c r="D343" s="1" t="s">
        <v>134</v>
      </c>
      <c r="E343" s="3" t="s">
        <v>598</v>
      </c>
      <c r="F343" s="3" t="s">
        <v>676</v>
      </c>
      <c r="G343" s="3">
        <f t="shared" si="18"/>
        <v>0.93</v>
      </c>
    </row>
    <row r="344" spans="1:7" ht="48">
      <c r="A344" s="1" t="s">
        <v>6</v>
      </c>
      <c r="B344" s="1" t="s">
        <v>651</v>
      </c>
      <c r="C344" s="2" t="s">
        <v>652</v>
      </c>
      <c r="D344" s="1" t="s">
        <v>134</v>
      </c>
      <c r="E344" s="3" t="s">
        <v>653</v>
      </c>
      <c r="F344" s="3" t="s">
        <v>677</v>
      </c>
      <c r="G344" s="3">
        <f t="shared" si="18"/>
        <v>23.1</v>
      </c>
    </row>
    <row r="345" spans="1:7" ht="24">
      <c r="A345" s="1" t="s">
        <v>23</v>
      </c>
      <c r="B345" s="1" t="s">
        <v>654</v>
      </c>
      <c r="C345" s="2" t="s">
        <v>655</v>
      </c>
      <c r="D345" s="1" t="s">
        <v>220</v>
      </c>
      <c r="E345" s="3" t="s">
        <v>672</v>
      </c>
      <c r="F345" s="3" t="s">
        <v>678</v>
      </c>
      <c r="G345" s="3">
        <f t="shared" si="18"/>
        <v>2.67</v>
      </c>
    </row>
    <row r="346" spans="1:7">
      <c r="A346" s="1" t="s">
        <v>23</v>
      </c>
      <c r="B346" s="1" t="s">
        <v>657</v>
      </c>
      <c r="C346" s="2" t="s">
        <v>658</v>
      </c>
      <c r="D346" s="1" t="s">
        <v>220</v>
      </c>
      <c r="E346" s="3" t="s">
        <v>673</v>
      </c>
      <c r="F346" s="3" t="s">
        <v>679</v>
      </c>
      <c r="G346" s="3">
        <f t="shared" si="18"/>
        <v>5.15</v>
      </c>
    </row>
    <row r="347" spans="1:7">
      <c r="A347" s="1" t="s">
        <v>23</v>
      </c>
      <c r="B347" s="1" t="s">
        <v>362</v>
      </c>
      <c r="C347" s="2" t="s">
        <v>363</v>
      </c>
      <c r="D347" s="1" t="s">
        <v>220</v>
      </c>
      <c r="E347" s="3" t="s">
        <v>674</v>
      </c>
      <c r="F347" s="3" t="s">
        <v>506</v>
      </c>
      <c r="G347" s="3">
        <f t="shared" si="18"/>
        <v>8.34</v>
      </c>
    </row>
    <row r="348" spans="1:7" ht="36">
      <c r="A348" s="1" t="s">
        <v>23</v>
      </c>
      <c r="B348" s="1" t="s">
        <v>661</v>
      </c>
      <c r="C348" s="2" t="s">
        <v>662</v>
      </c>
      <c r="D348" s="1" t="s">
        <v>134</v>
      </c>
      <c r="E348" s="3" t="s">
        <v>552</v>
      </c>
      <c r="F348" s="3" t="s">
        <v>680</v>
      </c>
      <c r="G348" s="3">
        <f t="shared" si="18"/>
        <v>1.1399999999999999</v>
      </c>
    </row>
    <row r="349" spans="1:7" ht="36">
      <c r="A349" s="1" t="s">
        <v>23</v>
      </c>
      <c r="B349" s="1" t="s">
        <v>663</v>
      </c>
      <c r="C349" s="2" t="s">
        <v>664</v>
      </c>
      <c r="D349" s="1" t="s">
        <v>493</v>
      </c>
      <c r="E349" s="3" t="s">
        <v>559</v>
      </c>
      <c r="F349" s="3" t="s">
        <v>681</v>
      </c>
      <c r="G349" s="3">
        <f t="shared" si="18"/>
        <v>0.34</v>
      </c>
    </row>
    <row r="350" spans="1:7" ht="36">
      <c r="A350" s="1" t="s">
        <v>23</v>
      </c>
      <c r="B350" s="1" t="s">
        <v>666</v>
      </c>
      <c r="C350" s="2" t="s">
        <v>667</v>
      </c>
      <c r="D350" s="1" t="s">
        <v>500</v>
      </c>
      <c r="E350" s="3" t="s">
        <v>675</v>
      </c>
      <c r="F350" s="3" t="s">
        <v>682</v>
      </c>
      <c r="G350" s="3">
        <f t="shared" si="18"/>
        <v>0.54</v>
      </c>
    </row>
    <row r="351" spans="1:7">
      <c r="A351" s="1315" t="s">
        <v>252</v>
      </c>
      <c r="B351" s="1316"/>
      <c r="C351" s="1316"/>
      <c r="D351" s="1316"/>
      <c r="E351" s="1316"/>
      <c r="F351" s="1317"/>
      <c r="G351" s="3">
        <f>SUM(G343:G350)</f>
        <v>42.21</v>
      </c>
    </row>
  </sheetData>
  <mergeCells count="28">
    <mergeCell ref="A324:F324"/>
    <mergeCell ref="A329:F329"/>
    <mergeCell ref="A340:F340"/>
    <mergeCell ref="A351:F351"/>
    <mergeCell ref="A273:F273"/>
    <mergeCell ref="A284:F284"/>
    <mergeCell ref="A299:F299"/>
    <mergeCell ref="A309:F309"/>
    <mergeCell ref="A314:F314"/>
    <mergeCell ref="A319:F319"/>
    <mergeCell ref="A261:F261"/>
    <mergeCell ref="A170:F170"/>
    <mergeCell ref="A179:F179"/>
    <mergeCell ref="A199:F199"/>
    <mergeCell ref="A188:F188"/>
    <mergeCell ref="A208:F208"/>
    <mergeCell ref="A217:F217"/>
    <mergeCell ref="A226:F226"/>
    <mergeCell ref="A235:F235"/>
    <mergeCell ref="A239:F239"/>
    <mergeCell ref="A246:F246"/>
    <mergeCell ref="A251:F251"/>
    <mergeCell ref="A77:F77"/>
    <mergeCell ref="A122:F122"/>
    <mergeCell ref="A149:F149"/>
    <mergeCell ref="A161:F161"/>
    <mergeCell ref="A157:F157"/>
    <mergeCell ref="A160:F1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7"/>
  <dimension ref="A1:G2747"/>
  <sheetViews>
    <sheetView topLeftCell="A853" zoomScale="90" zoomScaleNormal="90" workbookViewId="0">
      <selection activeCell="A862" sqref="A862"/>
    </sheetView>
  </sheetViews>
  <sheetFormatPr defaultRowHeight="15"/>
  <cols>
    <col min="1" max="1" width="27" style="6" customWidth="1"/>
    <col min="2" max="2" width="12.28515625" style="6" customWidth="1"/>
    <col min="3" max="3" width="54.42578125" style="6" customWidth="1"/>
    <col min="4" max="4" width="10.7109375" style="6" customWidth="1"/>
    <col min="5" max="5" width="16" style="9" customWidth="1"/>
    <col min="6" max="6" width="19.42578125" style="7" customWidth="1"/>
    <col min="7" max="7" width="18.140625" style="7" customWidth="1"/>
  </cols>
  <sheetData>
    <row r="1" spans="1:7" ht="36">
      <c r="A1" s="4" t="s">
        <v>487</v>
      </c>
      <c r="B1" s="4" t="s">
        <v>24</v>
      </c>
      <c r="C1" s="5" t="s">
        <v>25</v>
      </c>
      <c r="D1" s="4" t="s">
        <v>16</v>
      </c>
      <c r="E1" s="8" t="s">
        <v>4</v>
      </c>
      <c r="F1" s="3" t="s">
        <v>490</v>
      </c>
      <c r="G1" s="3"/>
    </row>
    <row r="2" spans="1:7">
      <c r="A2" s="4" t="s">
        <v>245</v>
      </c>
      <c r="B2" s="4" t="s">
        <v>246</v>
      </c>
      <c r="C2" s="5" t="s">
        <v>247</v>
      </c>
      <c r="D2" s="4" t="s">
        <v>248</v>
      </c>
      <c r="E2" s="8" t="s">
        <v>249</v>
      </c>
      <c r="F2" s="3" t="s">
        <v>250</v>
      </c>
      <c r="G2" s="3" t="s">
        <v>251</v>
      </c>
    </row>
    <row r="3" spans="1:7" ht="24">
      <c r="A3" s="4" t="s">
        <v>6</v>
      </c>
      <c r="B3" s="4" t="s">
        <v>683</v>
      </c>
      <c r="C3" s="5" t="s">
        <v>684</v>
      </c>
      <c r="D3" s="4" t="s">
        <v>16</v>
      </c>
      <c r="E3" s="8" t="s">
        <v>214</v>
      </c>
      <c r="F3" s="3" t="s">
        <v>688</v>
      </c>
      <c r="G3" s="3">
        <f>TRUNC(F3*E3,2)</f>
        <v>10.16</v>
      </c>
    </row>
    <row r="4" spans="1:7">
      <c r="A4" s="4" t="s">
        <v>23</v>
      </c>
      <c r="B4" s="4" t="s">
        <v>685</v>
      </c>
      <c r="C4" s="5" t="s">
        <v>686</v>
      </c>
      <c r="D4" s="4" t="s">
        <v>220</v>
      </c>
      <c r="E4" s="8" t="s">
        <v>687</v>
      </c>
      <c r="F4" s="3" t="s">
        <v>689</v>
      </c>
      <c r="G4" s="3">
        <f>TRUNC(F4*E4,2)</f>
        <v>2.29</v>
      </c>
    </row>
    <row r="5" spans="1:7">
      <c r="A5" s="1315" t="s">
        <v>252</v>
      </c>
      <c r="B5" s="1316"/>
      <c r="C5" s="1316"/>
      <c r="D5" s="1316"/>
      <c r="E5" s="1316"/>
      <c r="F5" s="1317"/>
      <c r="G5" s="3">
        <f>SUM(G3:G4)</f>
        <v>12.45</v>
      </c>
    </row>
    <row r="6" spans="1:7" ht="36">
      <c r="A6" s="1" t="s">
        <v>487</v>
      </c>
      <c r="B6" s="1" t="s">
        <v>27</v>
      </c>
      <c r="C6" s="2" t="s">
        <v>28</v>
      </c>
      <c r="D6" s="1" t="s">
        <v>16</v>
      </c>
      <c r="E6" s="3" t="s">
        <v>4</v>
      </c>
      <c r="F6" s="3" t="s">
        <v>490</v>
      </c>
      <c r="G6" s="3"/>
    </row>
    <row r="7" spans="1:7">
      <c r="A7" s="4" t="s">
        <v>245</v>
      </c>
      <c r="B7" s="4" t="s">
        <v>246</v>
      </c>
      <c r="C7" s="5" t="s">
        <v>247</v>
      </c>
      <c r="D7" s="4" t="s">
        <v>248</v>
      </c>
      <c r="E7" s="8" t="s">
        <v>249</v>
      </c>
      <c r="F7" s="3" t="s">
        <v>250</v>
      </c>
      <c r="G7" s="3" t="s">
        <v>251</v>
      </c>
    </row>
    <row r="8" spans="1:7" ht="24">
      <c r="A8" s="1" t="s">
        <v>6</v>
      </c>
      <c r="B8" s="1" t="s">
        <v>649</v>
      </c>
      <c r="C8" s="2" t="s">
        <v>650</v>
      </c>
      <c r="D8" s="1" t="s">
        <v>134</v>
      </c>
      <c r="E8" s="3" t="s">
        <v>538</v>
      </c>
      <c r="F8" s="3" t="s">
        <v>676</v>
      </c>
      <c r="G8" s="3">
        <f t="shared" ref="G8:G14" si="0">TRUNC(F8*E8,2)</f>
        <v>0.12</v>
      </c>
    </row>
    <row r="9" spans="1:7">
      <c r="A9" s="1" t="s">
        <v>6</v>
      </c>
      <c r="B9" s="1" t="s">
        <v>690</v>
      </c>
      <c r="C9" s="2" t="s">
        <v>691</v>
      </c>
      <c r="D9" s="1" t="s">
        <v>361</v>
      </c>
      <c r="E9" s="3" t="s">
        <v>692</v>
      </c>
      <c r="F9" s="3" t="s">
        <v>700</v>
      </c>
      <c r="G9" s="3">
        <f t="shared" si="0"/>
        <v>0.98</v>
      </c>
    </row>
    <row r="10" spans="1:7" ht="24">
      <c r="A10" s="1" t="s">
        <v>6</v>
      </c>
      <c r="B10" s="1" t="s">
        <v>693</v>
      </c>
      <c r="C10" s="2" t="s">
        <v>694</v>
      </c>
      <c r="D10" s="1" t="s">
        <v>16</v>
      </c>
      <c r="E10" s="3" t="s">
        <v>214</v>
      </c>
      <c r="F10" s="3" t="s">
        <v>701</v>
      </c>
      <c r="G10" s="3">
        <f t="shared" si="0"/>
        <v>129.80000000000001</v>
      </c>
    </row>
    <row r="11" spans="1:7" ht="24">
      <c r="A11" s="1" t="s">
        <v>23</v>
      </c>
      <c r="B11" s="1" t="s">
        <v>695</v>
      </c>
      <c r="C11" s="2" t="s">
        <v>696</v>
      </c>
      <c r="D11" s="1" t="s">
        <v>220</v>
      </c>
      <c r="E11" s="3" t="s">
        <v>214</v>
      </c>
      <c r="F11" s="3" t="s">
        <v>702</v>
      </c>
      <c r="G11" s="3">
        <f t="shared" si="0"/>
        <v>13.87</v>
      </c>
    </row>
    <row r="12" spans="1:7" ht="24">
      <c r="A12" s="1" t="s">
        <v>23</v>
      </c>
      <c r="B12" s="1" t="s">
        <v>697</v>
      </c>
      <c r="C12" s="2" t="s">
        <v>698</v>
      </c>
      <c r="D12" s="1" t="s">
        <v>220</v>
      </c>
      <c r="E12" s="3" t="s">
        <v>214</v>
      </c>
      <c r="F12" s="3" t="s">
        <v>703</v>
      </c>
      <c r="G12" s="3">
        <f t="shared" si="0"/>
        <v>17.79</v>
      </c>
    </row>
    <row r="13" spans="1:7">
      <c r="A13" s="1" t="s">
        <v>23</v>
      </c>
      <c r="B13" s="1" t="s">
        <v>657</v>
      </c>
      <c r="C13" s="2" t="s">
        <v>658</v>
      </c>
      <c r="D13" s="1" t="s">
        <v>220</v>
      </c>
      <c r="E13" s="3" t="s">
        <v>699</v>
      </c>
      <c r="F13" s="3" t="s">
        <v>679</v>
      </c>
      <c r="G13" s="3">
        <f t="shared" si="0"/>
        <v>26.64</v>
      </c>
    </row>
    <row r="14" spans="1:7">
      <c r="A14" s="1" t="s">
        <v>23</v>
      </c>
      <c r="B14" s="1" t="s">
        <v>362</v>
      </c>
      <c r="C14" s="2" t="s">
        <v>363</v>
      </c>
      <c r="D14" s="1" t="s">
        <v>220</v>
      </c>
      <c r="E14" s="3" t="s">
        <v>699</v>
      </c>
      <c r="F14" s="3" t="s">
        <v>506</v>
      </c>
      <c r="G14" s="3">
        <f t="shared" si="0"/>
        <v>21.55</v>
      </c>
    </row>
    <row r="15" spans="1:7">
      <c r="A15" s="1315" t="s">
        <v>252</v>
      </c>
      <c r="B15" s="1316"/>
      <c r="C15" s="1316"/>
      <c r="D15" s="1316"/>
      <c r="E15" s="1316"/>
      <c r="F15" s="1317"/>
      <c r="G15" s="3">
        <f>SUM(G8:G14)</f>
        <v>210.75</v>
      </c>
    </row>
    <row r="16" spans="1:7" ht="60">
      <c r="A16" s="1" t="s">
        <v>487</v>
      </c>
      <c r="B16" s="1" t="s">
        <v>29</v>
      </c>
      <c r="C16" s="2" t="s">
        <v>30</v>
      </c>
      <c r="D16" s="1" t="s">
        <v>16</v>
      </c>
      <c r="E16" s="3" t="s">
        <v>4</v>
      </c>
      <c r="F16" s="3" t="s">
        <v>490</v>
      </c>
      <c r="G16" s="3"/>
    </row>
    <row r="17" spans="1:7">
      <c r="A17" s="4" t="s">
        <v>245</v>
      </c>
      <c r="B17" s="4" t="s">
        <v>246</v>
      </c>
      <c r="C17" s="5" t="s">
        <v>247</v>
      </c>
      <c r="D17" s="4" t="s">
        <v>248</v>
      </c>
      <c r="E17" s="8" t="s">
        <v>249</v>
      </c>
      <c r="F17" s="3" t="s">
        <v>250</v>
      </c>
      <c r="G17" s="3" t="s">
        <v>251</v>
      </c>
    </row>
    <row r="18" spans="1:7" ht="36">
      <c r="A18" s="1" t="s">
        <v>6</v>
      </c>
      <c r="B18" s="1" t="s">
        <v>704</v>
      </c>
      <c r="C18" s="2" t="s">
        <v>705</v>
      </c>
      <c r="D18" s="1" t="s">
        <v>16</v>
      </c>
      <c r="E18" s="3" t="s">
        <v>214</v>
      </c>
      <c r="F18" s="3" t="s">
        <v>708</v>
      </c>
      <c r="G18" s="3">
        <f>TRUNC(F18*E18,2)</f>
        <v>287.33</v>
      </c>
    </row>
    <row r="19" spans="1:7" ht="24">
      <c r="A19" s="1" t="s">
        <v>23</v>
      </c>
      <c r="B19" s="1" t="s">
        <v>706</v>
      </c>
      <c r="C19" s="2" t="s">
        <v>707</v>
      </c>
      <c r="D19" s="1" t="s">
        <v>220</v>
      </c>
      <c r="E19" s="3" t="s">
        <v>692</v>
      </c>
      <c r="F19" s="3" t="s">
        <v>709</v>
      </c>
      <c r="G19" s="3">
        <f>TRUNC(F19*E19,2)</f>
        <v>28.66</v>
      </c>
    </row>
    <row r="20" spans="1:7">
      <c r="A20" s="1" t="s">
        <v>23</v>
      </c>
      <c r="B20" s="1" t="s">
        <v>685</v>
      </c>
      <c r="C20" s="2" t="s">
        <v>686</v>
      </c>
      <c r="D20" s="1" t="s">
        <v>220</v>
      </c>
      <c r="E20" s="3" t="s">
        <v>692</v>
      </c>
      <c r="F20" s="3" t="s">
        <v>689</v>
      </c>
      <c r="G20" s="3">
        <f>TRUNC(F20*E20,2)</f>
        <v>36.76</v>
      </c>
    </row>
    <row r="21" spans="1:7">
      <c r="A21" s="1315" t="s">
        <v>252</v>
      </c>
      <c r="B21" s="1316"/>
      <c r="C21" s="1316"/>
      <c r="D21" s="1316"/>
      <c r="E21" s="1316"/>
      <c r="F21" s="1317"/>
      <c r="G21" s="3">
        <f>SUM(G18:G20)</f>
        <v>352.75</v>
      </c>
    </row>
    <row r="22" spans="1:7" ht="36">
      <c r="A22" s="1" t="s">
        <v>710</v>
      </c>
      <c r="B22" s="1" t="s">
        <v>31</v>
      </c>
      <c r="C22" s="2" t="s">
        <v>32</v>
      </c>
      <c r="D22" s="1" t="s">
        <v>16</v>
      </c>
      <c r="E22" s="3" t="s">
        <v>4</v>
      </c>
      <c r="F22" s="3" t="s">
        <v>711</v>
      </c>
      <c r="G22" s="3"/>
    </row>
    <row r="23" spans="1:7">
      <c r="A23" s="4" t="s">
        <v>245</v>
      </c>
      <c r="B23" s="4" t="s">
        <v>246</v>
      </c>
      <c r="C23" s="5" t="s">
        <v>247</v>
      </c>
      <c r="D23" s="4" t="s">
        <v>248</v>
      </c>
      <c r="E23" s="8" t="s">
        <v>249</v>
      </c>
      <c r="F23" s="3" t="s">
        <v>250</v>
      </c>
      <c r="G23" s="3" t="s">
        <v>251</v>
      </c>
    </row>
    <row r="24" spans="1:7" ht="36">
      <c r="A24" s="1" t="s">
        <v>6</v>
      </c>
      <c r="B24" s="1" t="s">
        <v>712</v>
      </c>
      <c r="C24" s="2" t="s">
        <v>713</v>
      </c>
      <c r="D24" s="1" t="s">
        <v>16</v>
      </c>
      <c r="E24" s="3" t="s">
        <v>692</v>
      </c>
      <c r="F24" s="3" t="s">
        <v>723</v>
      </c>
      <c r="G24" s="3">
        <f t="shared" ref="G24:G29" si="1">TRUNC(F24*E24,2)</f>
        <v>31.16</v>
      </c>
    </row>
    <row r="25" spans="1:7" ht="24">
      <c r="A25" s="1" t="s">
        <v>6</v>
      </c>
      <c r="B25" s="1" t="s">
        <v>714</v>
      </c>
      <c r="C25" s="2" t="s">
        <v>715</v>
      </c>
      <c r="D25" s="1" t="s">
        <v>16</v>
      </c>
      <c r="E25" s="3" t="s">
        <v>214</v>
      </c>
      <c r="F25" s="3" t="s">
        <v>724</v>
      </c>
      <c r="G25" s="3">
        <f t="shared" si="1"/>
        <v>1.83</v>
      </c>
    </row>
    <row r="26" spans="1:7" ht="24">
      <c r="A26" s="1" t="s">
        <v>6</v>
      </c>
      <c r="B26" s="1" t="s">
        <v>716</v>
      </c>
      <c r="C26" s="2" t="s">
        <v>717</v>
      </c>
      <c r="D26" s="1" t="s">
        <v>16</v>
      </c>
      <c r="E26" s="3" t="s">
        <v>214</v>
      </c>
      <c r="F26" s="3" t="s">
        <v>725</v>
      </c>
      <c r="G26" s="3">
        <f t="shared" si="1"/>
        <v>285.16000000000003</v>
      </c>
    </row>
    <row r="27" spans="1:7">
      <c r="A27" s="1" t="s">
        <v>6</v>
      </c>
      <c r="B27" s="1" t="s">
        <v>718</v>
      </c>
      <c r="C27" s="2" t="s">
        <v>719</v>
      </c>
      <c r="D27" s="1" t="s">
        <v>361</v>
      </c>
      <c r="E27" s="3" t="s">
        <v>720</v>
      </c>
      <c r="F27" s="3" t="s">
        <v>726</v>
      </c>
      <c r="G27" s="3">
        <f t="shared" si="1"/>
        <v>5.07</v>
      </c>
    </row>
    <row r="28" spans="1:7" ht="24">
      <c r="A28" s="1" t="s">
        <v>23</v>
      </c>
      <c r="B28" s="1" t="s">
        <v>697</v>
      </c>
      <c r="C28" s="2" t="s">
        <v>698</v>
      </c>
      <c r="D28" s="1" t="s">
        <v>220</v>
      </c>
      <c r="E28" s="3" t="s">
        <v>721</v>
      </c>
      <c r="F28" s="3" t="s">
        <v>703</v>
      </c>
      <c r="G28" s="3">
        <f t="shared" si="1"/>
        <v>13.86</v>
      </c>
    </row>
    <row r="29" spans="1:7">
      <c r="A29" s="1" t="s">
        <v>23</v>
      </c>
      <c r="B29" s="1" t="s">
        <v>362</v>
      </c>
      <c r="C29" s="2" t="s">
        <v>363</v>
      </c>
      <c r="D29" s="1" t="s">
        <v>220</v>
      </c>
      <c r="E29" s="3" t="s">
        <v>722</v>
      </c>
      <c r="F29" s="3" t="s">
        <v>506</v>
      </c>
      <c r="G29" s="3">
        <f t="shared" si="1"/>
        <v>6.29</v>
      </c>
    </row>
    <row r="30" spans="1:7">
      <c r="A30" s="1315" t="s">
        <v>252</v>
      </c>
      <c r="B30" s="1316"/>
      <c r="C30" s="1316"/>
      <c r="D30" s="1316"/>
      <c r="E30" s="1316"/>
      <c r="F30" s="1317"/>
      <c r="G30" s="3">
        <f>SUM(G24:G29)</f>
        <v>343.37000000000006</v>
      </c>
    </row>
    <row r="31" spans="1:7" ht="72">
      <c r="A31" s="1" t="s">
        <v>727</v>
      </c>
      <c r="B31" s="1" t="s">
        <v>33</v>
      </c>
      <c r="C31" s="2" t="s">
        <v>34</v>
      </c>
      <c r="D31" s="1" t="s">
        <v>16</v>
      </c>
      <c r="E31" s="3" t="s">
        <v>4</v>
      </c>
      <c r="F31" s="3" t="s">
        <v>711</v>
      </c>
      <c r="G31" s="3"/>
    </row>
    <row r="32" spans="1:7">
      <c r="A32" s="4" t="s">
        <v>245</v>
      </c>
      <c r="B32" s="4" t="s">
        <v>246</v>
      </c>
      <c r="C32" s="5" t="s">
        <v>247</v>
      </c>
      <c r="D32" s="4" t="s">
        <v>248</v>
      </c>
      <c r="E32" s="8" t="s">
        <v>249</v>
      </c>
      <c r="F32" s="3" t="s">
        <v>250</v>
      </c>
      <c r="G32" s="3" t="s">
        <v>251</v>
      </c>
    </row>
    <row r="33" spans="1:7" ht="36">
      <c r="A33" s="1" t="s">
        <v>23</v>
      </c>
      <c r="B33" s="1" t="s">
        <v>728</v>
      </c>
      <c r="C33" s="2" t="s">
        <v>729</v>
      </c>
      <c r="D33" s="1" t="s">
        <v>16</v>
      </c>
      <c r="E33" s="3" t="s">
        <v>214</v>
      </c>
      <c r="F33" s="3" t="s">
        <v>678</v>
      </c>
      <c r="G33" s="3">
        <f>TRUNC(F33*E33,2)</f>
        <v>17.149999999999999</v>
      </c>
    </row>
    <row r="34" spans="1:7" ht="24">
      <c r="A34" s="1" t="s">
        <v>23</v>
      </c>
      <c r="B34" s="1" t="s">
        <v>730</v>
      </c>
      <c r="C34" s="2" t="s">
        <v>731</v>
      </c>
      <c r="D34" s="1" t="s">
        <v>16</v>
      </c>
      <c r="E34" s="3" t="s">
        <v>214</v>
      </c>
      <c r="F34" s="3" t="s">
        <v>736</v>
      </c>
      <c r="G34" s="3">
        <f>TRUNC(F34*E34,2)</f>
        <v>10.02</v>
      </c>
    </row>
    <row r="35" spans="1:7" ht="36">
      <c r="A35" s="1" t="s">
        <v>23</v>
      </c>
      <c r="B35" s="1" t="s">
        <v>732</v>
      </c>
      <c r="C35" s="2" t="s">
        <v>733</v>
      </c>
      <c r="D35" s="1" t="s">
        <v>16</v>
      </c>
      <c r="E35" s="3" t="s">
        <v>214</v>
      </c>
      <c r="F35" s="3" t="s">
        <v>737</v>
      </c>
      <c r="G35" s="3">
        <f>TRUNC(F35*E35,2)</f>
        <v>182.54</v>
      </c>
    </row>
    <row r="36" spans="1:7" ht="36">
      <c r="A36" s="1" t="s">
        <v>23</v>
      </c>
      <c r="B36" s="1" t="s">
        <v>734</v>
      </c>
      <c r="C36" s="2" t="s">
        <v>735</v>
      </c>
      <c r="D36" s="1" t="s">
        <v>16</v>
      </c>
      <c r="E36" s="3" t="s">
        <v>214</v>
      </c>
      <c r="F36" s="3" t="s">
        <v>738</v>
      </c>
      <c r="G36" s="3">
        <f>TRUNC(F36*E36,2)</f>
        <v>42</v>
      </c>
    </row>
    <row r="37" spans="1:7">
      <c r="A37" s="1315" t="s">
        <v>252</v>
      </c>
      <c r="B37" s="1316"/>
      <c r="C37" s="1316"/>
      <c r="D37" s="1316"/>
      <c r="E37" s="1316"/>
      <c r="F37" s="1317"/>
      <c r="G37" s="3">
        <f>SUM(G33:G36)</f>
        <v>251.70999999999998</v>
      </c>
    </row>
    <row r="38" spans="1:7" ht="72">
      <c r="A38" s="1" t="s">
        <v>739</v>
      </c>
      <c r="B38" s="1" t="s">
        <v>35</v>
      </c>
      <c r="C38" s="2" t="s">
        <v>36</v>
      </c>
      <c r="D38" s="1" t="s">
        <v>16</v>
      </c>
      <c r="E38" s="3" t="s">
        <v>4</v>
      </c>
      <c r="F38" s="3" t="s">
        <v>711</v>
      </c>
      <c r="G38" s="3"/>
    </row>
    <row r="39" spans="1:7">
      <c r="A39" s="4" t="s">
        <v>245</v>
      </c>
      <c r="B39" s="4" t="s">
        <v>246</v>
      </c>
      <c r="C39" s="5" t="s">
        <v>247</v>
      </c>
      <c r="D39" s="4" t="s">
        <v>248</v>
      </c>
      <c r="E39" s="8" t="s">
        <v>249</v>
      </c>
      <c r="F39" s="3" t="s">
        <v>250</v>
      </c>
      <c r="G39" s="3" t="s">
        <v>251</v>
      </c>
    </row>
    <row r="40" spans="1:7" ht="36">
      <c r="A40" s="1" t="s">
        <v>23</v>
      </c>
      <c r="B40" s="1" t="s">
        <v>740</v>
      </c>
      <c r="C40" s="2" t="s">
        <v>741</v>
      </c>
      <c r="D40" s="1" t="s">
        <v>16</v>
      </c>
      <c r="E40" s="3" t="s">
        <v>214</v>
      </c>
      <c r="F40" s="3" t="s">
        <v>748</v>
      </c>
      <c r="G40" s="3">
        <f>TRUNC(F40*E40,2)</f>
        <v>5.76</v>
      </c>
    </row>
    <row r="41" spans="1:7" ht="24">
      <c r="A41" s="1" t="s">
        <v>23</v>
      </c>
      <c r="B41" s="1" t="s">
        <v>730</v>
      </c>
      <c r="C41" s="2" t="s">
        <v>731</v>
      </c>
      <c r="D41" s="1" t="s">
        <v>16</v>
      </c>
      <c r="E41" s="3" t="s">
        <v>214</v>
      </c>
      <c r="F41" s="3" t="s">
        <v>736</v>
      </c>
      <c r="G41" s="3">
        <f>TRUNC(F41*E41,2)</f>
        <v>10.02</v>
      </c>
    </row>
    <row r="42" spans="1:7" ht="24">
      <c r="A42" s="1" t="s">
        <v>23</v>
      </c>
      <c r="B42" s="1" t="s">
        <v>742</v>
      </c>
      <c r="C42" s="2" t="s">
        <v>743</v>
      </c>
      <c r="D42" s="1" t="s">
        <v>16</v>
      </c>
      <c r="E42" s="3" t="s">
        <v>214</v>
      </c>
      <c r="F42" s="3" t="s">
        <v>749</v>
      </c>
      <c r="G42" s="3">
        <f>TRUNC(F42*E42,2)</f>
        <v>7.08</v>
      </c>
    </row>
    <row r="43" spans="1:7" ht="36">
      <c r="A43" s="1" t="s">
        <v>23</v>
      </c>
      <c r="B43" s="1" t="s">
        <v>744</v>
      </c>
      <c r="C43" s="2" t="s">
        <v>745</v>
      </c>
      <c r="D43" s="1" t="s">
        <v>16</v>
      </c>
      <c r="E43" s="3" t="s">
        <v>214</v>
      </c>
      <c r="F43" s="3" t="s">
        <v>750</v>
      </c>
      <c r="G43" s="3">
        <f>TRUNC(F43*E43,2)</f>
        <v>104.23</v>
      </c>
    </row>
    <row r="44" spans="1:7" ht="36">
      <c r="A44" s="1" t="s">
        <v>23</v>
      </c>
      <c r="B44" s="1" t="s">
        <v>746</v>
      </c>
      <c r="C44" s="2" t="s">
        <v>747</v>
      </c>
      <c r="D44" s="1" t="s">
        <v>16</v>
      </c>
      <c r="E44" s="3" t="s">
        <v>214</v>
      </c>
      <c r="F44" s="3" t="s">
        <v>751</v>
      </c>
      <c r="G44" s="3">
        <f>TRUNC(F44*E44,2)</f>
        <v>49.7</v>
      </c>
    </row>
    <row r="45" spans="1:7">
      <c r="A45" s="1315" t="s">
        <v>252</v>
      </c>
      <c r="B45" s="1316"/>
      <c r="C45" s="1316"/>
      <c r="D45" s="1316"/>
      <c r="E45" s="1316"/>
      <c r="F45" s="1317"/>
      <c r="G45" s="3">
        <f>SUM(G40:G44)</f>
        <v>176.79000000000002</v>
      </c>
    </row>
    <row r="46" spans="1:7" ht="60">
      <c r="A46" s="1" t="s">
        <v>752</v>
      </c>
      <c r="B46" s="1" t="s">
        <v>37</v>
      </c>
      <c r="C46" s="2" t="s">
        <v>38</v>
      </c>
      <c r="D46" s="1" t="s">
        <v>3</v>
      </c>
      <c r="E46" s="3" t="s">
        <v>4</v>
      </c>
      <c r="F46" s="3" t="s">
        <v>753</v>
      </c>
      <c r="G46" s="3"/>
    </row>
    <row r="47" spans="1:7">
      <c r="A47" s="4" t="s">
        <v>245</v>
      </c>
      <c r="B47" s="4" t="s">
        <v>246</v>
      </c>
      <c r="C47" s="5" t="s">
        <v>247</v>
      </c>
      <c r="D47" s="4" t="s">
        <v>248</v>
      </c>
      <c r="E47" s="8" t="s">
        <v>249</v>
      </c>
      <c r="F47" s="3" t="s">
        <v>250</v>
      </c>
      <c r="G47" s="3" t="s">
        <v>251</v>
      </c>
    </row>
    <row r="48" spans="1:7" ht="48">
      <c r="A48" s="1" t="s">
        <v>23</v>
      </c>
      <c r="B48" s="1" t="s">
        <v>754</v>
      </c>
      <c r="C48" s="2" t="s">
        <v>755</v>
      </c>
      <c r="D48" s="1" t="s">
        <v>134</v>
      </c>
      <c r="E48" s="3" t="s">
        <v>756</v>
      </c>
      <c r="F48" s="3" t="s">
        <v>759</v>
      </c>
      <c r="G48" s="3">
        <f>TRUNC(F48*E48,2)</f>
        <v>9.2899999999999991</v>
      </c>
    </row>
    <row r="49" spans="1:7">
      <c r="A49" s="1" t="s">
        <v>23</v>
      </c>
      <c r="B49" s="1" t="s">
        <v>657</v>
      </c>
      <c r="C49" s="2" t="s">
        <v>658</v>
      </c>
      <c r="D49" s="1" t="s">
        <v>220</v>
      </c>
      <c r="E49" s="3" t="s">
        <v>757</v>
      </c>
      <c r="F49" s="3" t="s">
        <v>679</v>
      </c>
      <c r="G49" s="3">
        <f>TRUNC(F49*E49,2)</f>
        <v>6.21</v>
      </c>
    </row>
    <row r="50" spans="1:7">
      <c r="A50" s="1" t="s">
        <v>23</v>
      </c>
      <c r="B50" s="1" t="s">
        <v>362</v>
      </c>
      <c r="C50" s="2" t="s">
        <v>363</v>
      </c>
      <c r="D50" s="1" t="s">
        <v>220</v>
      </c>
      <c r="E50" s="3" t="s">
        <v>758</v>
      </c>
      <c r="F50" s="3" t="s">
        <v>506</v>
      </c>
      <c r="G50" s="3">
        <f>TRUNC(F50*E50,2)</f>
        <v>1.83</v>
      </c>
    </row>
    <row r="51" spans="1:7">
      <c r="A51" s="1315" t="s">
        <v>252</v>
      </c>
      <c r="B51" s="1316"/>
      <c r="C51" s="1316"/>
      <c r="D51" s="1316"/>
      <c r="E51" s="1316"/>
      <c r="F51" s="1317"/>
      <c r="G51" s="3">
        <f>SUM(G48:G50)</f>
        <v>17.329999999999998</v>
      </c>
    </row>
    <row r="52" spans="1:7" ht="48">
      <c r="A52" s="1" t="s">
        <v>760</v>
      </c>
      <c r="B52" s="1" t="s">
        <v>39</v>
      </c>
      <c r="C52" s="2" t="s">
        <v>40</v>
      </c>
      <c r="D52" s="1" t="s">
        <v>3</v>
      </c>
      <c r="E52" s="3" t="s">
        <v>4</v>
      </c>
      <c r="F52" s="3" t="s">
        <v>761</v>
      </c>
      <c r="G52" s="3"/>
    </row>
    <row r="53" spans="1:7">
      <c r="A53" s="4" t="s">
        <v>245</v>
      </c>
      <c r="B53" s="4" t="s">
        <v>246</v>
      </c>
      <c r="C53" s="5" t="s">
        <v>247</v>
      </c>
      <c r="D53" s="4" t="s">
        <v>248</v>
      </c>
      <c r="E53" s="8" t="s">
        <v>249</v>
      </c>
      <c r="F53" s="3" t="s">
        <v>250</v>
      </c>
      <c r="G53" s="3" t="s">
        <v>251</v>
      </c>
    </row>
    <row r="54" spans="1:7" ht="36">
      <c r="A54" s="1" t="s">
        <v>23</v>
      </c>
      <c r="B54" s="1" t="s">
        <v>762</v>
      </c>
      <c r="C54" s="2" t="s">
        <v>763</v>
      </c>
      <c r="D54" s="1" t="s">
        <v>134</v>
      </c>
      <c r="E54" s="3" t="s">
        <v>764</v>
      </c>
      <c r="F54" s="3" t="s">
        <v>767</v>
      </c>
      <c r="G54" s="3">
        <f>TRUNC(F54*E54,2)</f>
        <v>6.43</v>
      </c>
    </row>
    <row r="55" spans="1:7">
      <c r="A55" s="1" t="s">
        <v>23</v>
      </c>
      <c r="B55" s="1" t="s">
        <v>657</v>
      </c>
      <c r="C55" s="2" t="s">
        <v>658</v>
      </c>
      <c r="D55" s="1" t="s">
        <v>220</v>
      </c>
      <c r="E55" s="3" t="s">
        <v>765</v>
      </c>
      <c r="F55" s="3" t="s">
        <v>679</v>
      </c>
      <c r="G55" s="3">
        <f>TRUNC(F55*E55,2)</f>
        <v>0.74</v>
      </c>
    </row>
    <row r="56" spans="1:7">
      <c r="A56" s="1" t="s">
        <v>23</v>
      </c>
      <c r="B56" s="1" t="s">
        <v>362</v>
      </c>
      <c r="C56" s="2" t="s">
        <v>363</v>
      </c>
      <c r="D56" s="1" t="s">
        <v>220</v>
      </c>
      <c r="E56" s="3" t="s">
        <v>766</v>
      </c>
      <c r="F56" s="3" t="s">
        <v>506</v>
      </c>
      <c r="G56" s="3">
        <f>TRUNC(F56*E56,2)</f>
        <v>0.06</v>
      </c>
    </row>
    <row r="57" spans="1:7">
      <c r="A57" s="1315" t="s">
        <v>252</v>
      </c>
      <c r="B57" s="1316"/>
      <c r="C57" s="1316"/>
      <c r="D57" s="1316"/>
      <c r="E57" s="1316"/>
      <c r="F57" s="1317"/>
      <c r="G57" s="3">
        <f>SUM(G54:G56)</f>
        <v>7.2299999999999995</v>
      </c>
    </row>
    <row r="58" spans="1:7" ht="24">
      <c r="A58" s="1" t="s">
        <v>768</v>
      </c>
      <c r="B58" s="1" t="s">
        <v>42</v>
      </c>
      <c r="C58" s="2" t="s">
        <v>43</v>
      </c>
      <c r="D58" s="1" t="s">
        <v>3</v>
      </c>
      <c r="E58" s="3" t="s">
        <v>4</v>
      </c>
      <c r="F58" s="3" t="s">
        <v>769</v>
      </c>
      <c r="G58" s="3"/>
    </row>
    <row r="59" spans="1:7">
      <c r="A59" s="4" t="s">
        <v>245</v>
      </c>
      <c r="B59" s="4" t="s">
        <v>246</v>
      </c>
      <c r="C59" s="5" t="s">
        <v>247</v>
      </c>
      <c r="D59" s="4" t="s">
        <v>248</v>
      </c>
      <c r="E59" s="8" t="s">
        <v>249</v>
      </c>
      <c r="F59" s="3" t="s">
        <v>250</v>
      </c>
      <c r="G59" s="3" t="s">
        <v>251</v>
      </c>
    </row>
    <row r="60" spans="1:7" ht="24">
      <c r="A60" s="1" t="s">
        <v>6</v>
      </c>
      <c r="B60" s="1" t="s">
        <v>770</v>
      </c>
      <c r="C60" s="2" t="s">
        <v>771</v>
      </c>
      <c r="D60" s="1" t="s">
        <v>772</v>
      </c>
      <c r="E60" s="3" t="s">
        <v>773</v>
      </c>
      <c r="F60" s="3" t="s">
        <v>777</v>
      </c>
      <c r="G60" s="3">
        <f>TRUNC(F60*E60,2)</f>
        <v>5.86</v>
      </c>
    </row>
    <row r="61" spans="1:7">
      <c r="A61" s="1" t="s">
        <v>23</v>
      </c>
      <c r="B61" s="1" t="s">
        <v>774</v>
      </c>
      <c r="C61" s="2" t="s">
        <v>775</v>
      </c>
      <c r="D61" s="1" t="s">
        <v>220</v>
      </c>
      <c r="E61" s="3" t="s">
        <v>675</v>
      </c>
      <c r="F61" s="3" t="s">
        <v>778</v>
      </c>
      <c r="G61" s="3">
        <f>TRUNC(F61*E61,2)</f>
        <v>2.4500000000000002</v>
      </c>
    </row>
    <row r="62" spans="1:7">
      <c r="A62" s="1" t="s">
        <v>23</v>
      </c>
      <c r="B62" s="1" t="s">
        <v>362</v>
      </c>
      <c r="C62" s="2" t="s">
        <v>363</v>
      </c>
      <c r="D62" s="1" t="s">
        <v>220</v>
      </c>
      <c r="E62" s="3" t="s">
        <v>776</v>
      </c>
      <c r="F62" s="3" t="s">
        <v>506</v>
      </c>
      <c r="G62" s="3">
        <f>TRUNC(F62*E62,2)</f>
        <v>0.68</v>
      </c>
    </row>
    <row r="63" spans="1:7">
      <c r="A63" s="1315" t="s">
        <v>252</v>
      </c>
      <c r="B63" s="1316"/>
      <c r="C63" s="1316"/>
      <c r="D63" s="1316"/>
      <c r="E63" s="1316"/>
      <c r="F63" s="1317"/>
      <c r="G63" s="3">
        <f>SUM(G60:G62)</f>
        <v>8.99</v>
      </c>
    </row>
    <row r="64" spans="1:7" ht="60">
      <c r="A64" s="1" t="s">
        <v>779</v>
      </c>
      <c r="B64" s="1" t="s">
        <v>45</v>
      </c>
      <c r="C64" s="2" t="s">
        <v>46</v>
      </c>
      <c r="D64" s="1" t="s">
        <v>3</v>
      </c>
      <c r="E64" s="3" t="s">
        <v>4</v>
      </c>
      <c r="F64" s="3" t="s">
        <v>780</v>
      </c>
      <c r="G64" s="3"/>
    </row>
    <row r="65" spans="1:7">
      <c r="A65" s="4" t="s">
        <v>245</v>
      </c>
      <c r="B65" s="4" t="s">
        <v>246</v>
      </c>
      <c r="C65" s="5" t="s">
        <v>247</v>
      </c>
      <c r="D65" s="4" t="s">
        <v>248</v>
      </c>
      <c r="E65" s="8" t="s">
        <v>249</v>
      </c>
      <c r="F65" s="3" t="s">
        <v>250</v>
      </c>
      <c r="G65" s="3" t="s">
        <v>251</v>
      </c>
    </row>
    <row r="66" spans="1:7" ht="60">
      <c r="A66" s="1" t="s">
        <v>23</v>
      </c>
      <c r="B66" s="1" t="s">
        <v>781</v>
      </c>
      <c r="C66" s="2" t="s">
        <v>782</v>
      </c>
      <c r="D66" s="1" t="s">
        <v>3</v>
      </c>
      <c r="E66" s="3" t="s">
        <v>783</v>
      </c>
      <c r="F66" s="3" t="s">
        <v>792</v>
      </c>
      <c r="G66" s="3">
        <f>TRUNC(F66*E66,2)</f>
        <v>14.8</v>
      </c>
    </row>
    <row r="67" spans="1:7" ht="72">
      <c r="A67" s="1" t="s">
        <v>23</v>
      </c>
      <c r="B67" s="1" t="s">
        <v>784</v>
      </c>
      <c r="C67" s="2" t="s">
        <v>785</v>
      </c>
      <c r="D67" s="1" t="s">
        <v>3</v>
      </c>
      <c r="E67" s="3" t="s">
        <v>786</v>
      </c>
      <c r="F67" s="3" t="s">
        <v>793</v>
      </c>
      <c r="G67" s="3">
        <f>TRUNC(F67*E67,2)</f>
        <v>11.08</v>
      </c>
    </row>
    <row r="68" spans="1:7" ht="60">
      <c r="A68" s="1" t="s">
        <v>23</v>
      </c>
      <c r="B68" s="1" t="s">
        <v>787</v>
      </c>
      <c r="C68" s="2" t="s">
        <v>788</v>
      </c>
      <c r="D68" s="1" t="s">
        <v>3</v>
      </c>
      <c r="E68" s="3" t="s">
        <v>191</v>
      </c>
      <c r="F68" s="3" t="s">
        <v>794</v>
      </c>
      <c r="G68" s="3">
        <f>TRUNC(F68*E68,2)</f>
        <v>17.510000000000002</v>
      </c>
    </row>
    <row r="69" spans="1:7" ht="72">
      <c r="A69" s="1" t="s">
        <v>23</v>
      </c>
      <c r="B69" s="1" t="s">
        <v>789</v>
      </c>
      <c r="C69" s="2" t="s">
        <v>790</v>
      </c>
      <c r="D69" s="1" t="s">
        <v>3</v>
      </c>
      <c r="E69" s="3" t="s">
        <v>791</v>
      </c>
      <c r="F69" s="3" t="s">
        <v>795</v>
      </c>
      <c r="G69" s="3">
        <f>TRUNC(F69*E69,2)</f>
        <v>18.8</v>
      </c>
    </row>
    <row r="70" spans="1:7">
      <c r="A70" s="1315" t="s">
        <v>252</v>
      </c>
      <c r="B70" s="1316"/>
      <c r="C70" s="1316"/>
      <c r="D70" s="1316"/>
      <c r="E70" s="1316"/>
      <c r="F70" s="1317"/>
      <c r="G70" s="3">
        <f>SUM(G66:G69)</f>
        <v>62.19</v>
      </c>
    </row>
    <row r="71" spans="1:7" ht="60">
      <c r="A71" s="1" t="s">
        <v>796</v>
      </c>
      <c r="B71" s="1" t="s">
        <v>48</v>
      </c>
      <c r="C71" s="2" t="s">
        <v>49</v>
      </c>
      <c r="D71" s="1" t="s">
        <v>3</v>
      </c>
      <c r="E71" s="3" t="s">
        <v>4</v>
      </c>
      <c r="F71" s="3" t="s">
        <v>780</v>
      </c>
      <c r="G71" s="3"/>
    </row>
    <row r="72" spans="1:7">
      <c r="A72" s="4" t="s">
        <v>245</v>
      </c>
      <c r="B72" s="4" t="s">
        <v>246</v>
      </c>
      <c r="C72" s="5" t="s">
        <v>247</v>
      </c>
      <c r="D72" s="4" t="s">
        <v>248</v>
      </c>
      <c r="E72" s="8" t="s">
        <v>249</v>
      </c>
      <c r="F72" s="3" t="s">
        <v>250</v>
      </c>
      <c r="G72" s="3" t="s">
        <v>251</v>
      </c>
    </row>
    <row r="73" spans="1:7" ht="48">
      <c r="A73" s="1" t="s">
        <v>23</v>
      </c>
      <c r="B73" s="1" t="s">
        <v>797</v>
      </c>
      <c r="C73" s="2" t="s">
        <v>798</v>
      </c>
      <c r="D73" s="1" t="s">
        <v>3</v>
      </c>
      <c r="E73" s="3" t="s">
        <v>799</v>
      </c>
      <c r="F73" s="3" t="s">
        <v>806</v>
      </c>
      <c r="G73" s="3">
        <f>TRUNC(F73*E73,2)</f>
        <v>2.02</v>
      </c>
    </row>
    <row r="74" spans="1:7" ht="48">
      <c r="A74" s="1" t="s">
        <v>23</v>
      </c>
      <c r="B74" s="1" t="s">
        <v>800</v>
      </c>
      <c r="C74" s="2" t="s">
        <v>801</v>
      </c>
      <c r="D74" s="1" t="s">
        <v>3</v>
      </c>
      <c r="E74" s="3" t="s">
        <v>802</v>
      </c>
      <c r="F74" s="3" t="s">
        <v>807</v>
      </c>
      <c r="G74" s="3">
        <f>TRUNC(F74*E74,2)</f>
        <v>10.8</v>
      </c>
    </row>
    <row r="75" spans="1:7" ht="48">
      <c r="A75" s="1" t="s">
        <v>23</v>
      </c>
      <c r="B75" s="1" t="s">
        <v>803</v>
      </c>
      <c r="C75" s="2" t="s">
        <v>804</v>
      </c>
      <c r="D75" s="1" t="s">
        <v>3</v>
      </c>
      <c r="E75" s="3" t="s">
        <v>805</v>
      </c>
      <c r="F75" s="3" t="s">
        <v>808</v>
      </c>
      <c r="G75" s="3">
        <f>TRUNC(F75*E75,2)</f>
        <v>17.059999999999999</v>
      </c>
    </row>
    <row r="76" spans="1:7">
      <c r="A76" s="1315" t="s">
        <v>252</v>
      </c>
      <c r="B76" s="1316"/>
      <c r="C76" s="1316"/>
      <c r="D76" s="1316"/>
      <c r="E76" s="1316"/>
      <c r="F76" s="1317"/>
      <c r="G76" s="3">
        <f>SUM(G73:G75)</f>
        <v>29.88</v>
      </c>
    </row>
    <row r="77" spans="1:7" ht="72">
      <c r="A77" s="1" t="s">
        <v>809</v>
      </c>
      <c r="B77" s="1" t="s">
        <v>51</v>
      </c>
      <c r="C77" s="2" t="s">
        <v>52</v>
      </c>
      <c r="D77" s="1" t="s">
        <v>3</v>
      </c>
      <c r="E77" s="3" t="s">
        <v>4</v>
      </c>
      <c r="F77" s="3" t="s">
        <v>780</v>
      </c>
      <c r="G77" s="3"/>
    </row>
    <row r="78" spans="1:7">
      <c r="A78" s="4" t="s">
        <v>245</v>
      </c>
      <c r="B78" s="4" t="s">
        <v>246</v>
      </c>
      <c r="C78" s="5" t="s">
        <v>247</v>
      </c>
      <c r="D78" s="4" t="s">
        <v>248</v>
      </c>
      <c r="E78" s="8" t="s">
        <v>249</v>
      </c>
      <c r="F78" s="3" t="s">
        <v>250</v>
      </c>
      <c r="G78" s="3" t="s">
        <v>251</v>
      </c>
    </row>
    <row r="79" spans="1:7" ht="72">
      <c r="A79" s="1" t="s">
        <v>23</v>
      </c>
      <c r="B79" s="1" t="s">
        <v>810</v>
      </c>
      <c r="C79" s="2" t="s">
        <v>811</v>
      </c>
      <c r="D79" s="1" t="s">
        <v>3</v>
      </c>
      <c r="E79" s="3" t="s">
        <v>812</v>
      </c>
      <c r="F79" s="3" t="s">
        <v>819</v>
      </c>
      <c r="G79" s="3">
        <f>TRUNC(F79*E79,2)</f>
        <v>2.93</v>
      </c>
    </row>
    <row r="80" spans="1:7" ht="60">
      <c r="A80" s="1" t="s">
        <v>23</v>
      </c>
      <c r="B80" s="1" t="s">
        <v>813</v>
      </c>
      <c r="C80" s="2" t="s">
        <v>814</v>
      </c>
      <c r="D80" s="1" t="s">
        <v>3</v>
      </c>
      <c r="E80" s="3" t="s">
        <v>815</v>
      </c>
      <c r="F80" s="3" t="s">
        <v>820</v>
      </c>
      <c r="G80" s="3">
        <f>TRUNC(F80*E80,2)</f>
        <v>17.34</v>
      </c>
    </row>
    <row r="81" spans="1:7" ht="72">
      <c r="A81" s="1" t="s">
        <v>23</v>
      </c>
      <c r="B81" s="1" t="s">
        <v>816</v>
      </c>
      <c r="C81" s="2" t="s">
        <v>817</v>
      </c>
      <c r="D81" s="1" t="s">
        <v>3</v>
      </c>
      <c r="E81" s="3" t="s">
        <v>818</v>
      </c>
      <c r="F81" s="3" t="s">
        <v>821</v>
      </c>
      <c r="G81" s="3">
        <f>TRUNC(F81*E81,2)</f>
        <v>3.5</v>
      </c>
    </row>
    <row r="82" spans="1:7">
      <c r="A82" s="1315" t="s">
        <v>252</v>
      </c>
      <c r="B82" s="1316"/>
      <c r="C82" s="1316"/>
      <c r="D82" s="1316"/>
      <c r="E82" s="1316"/>
      <c r="F82" s="1317"/>
      <c r="G82" s="3">
        <f>SUM(G79:G81)</f>
        <v>23.77</v>
      </c>
    </row>
    <row r="83" spans="1:7" ht="36">
      <c r="A83" s="1" t="s">
        <v>822</v>
      </c>
      <c r="B83" s="1" t="s">
        <v>53</v>
      </c>
      <c r="C83" s="2" t="s">
        <v>54</v>
      </c>
      <c r="D83" s="1" t="s">
        <v>16</v>
      </c>
      <c r="E83" s="3" t="s">
        <v>4</v>
      </c>
      <c r="F83" s="3" t="s">
        <v>823</v>
      </c>
      <c r="G83" s="3"/>
    </row>
    <row r="84" spans="1:7">
      <c r="A84" s="4" t="s">
        <v>245</v>
      </c>
      <c r="B84" s="4" t="s">
        <v>246</v>
      </c>
      <c r="C84" s="5" t="s">
        <v>247</v>
      </c>
      <c r="D84" s="4" t="s">
        <v>248</v>
      </c>
      <c r="E84" s="8" t="s">
        <v>249</v>
      </c>
      <c r="F84" s="3" t="s">
        <v>250</v>
      </c>
      <c r="G84" s="3" t="s">
        <v>251</v>
      </c>
    </row>
    <row r="85" spans="1:7">
      <c r="A85" s="1" t="s">
        <v>6</v>
      </c>
      <c r="B85" s="1" t="s">
        <v>824</v>
      </c>
      <c r="C85" s="2" t="s">
        <v>825</v>
      </c>
      <c r="D85" s="1" t="s">
        <v>16</v>
      </c>
      <c r="E85" s="3" t="s">
        <v>826</v>
      </c>
      <c r="F85" s="3" t="s">
        <v>841</v>
      </c>
      <c r="G85" s="3">
        <f t="shared" ref="G85:G92" si="2">TRUNC(F85*E85,2)</f>
        <v>1.22</v>
      </c>
    </row>
    <row r="86" spans="1:7" ht="24">
      <c r="A86" s="1" t="s">
        <v>6</v>
      </c>
      <c r="B86" s="1" t="s">
        <v>827</v>
      </c>
      <c r="C86" s="2" t="s">
        <v>828</v>
      </c>
      <c r="D86" s="1" t="s">
        <v>16</v>
      </c>
      <c r="E86" s="3" t="s">
        <v>214</v>
      </c>
      <c r="F86" s="3" t="s">
        <v>842</v>
      </c>
      <c r="G86" s="3">
        <f t="shared" si="2"/>
        <v>11.59</v>
      </c>
    </row>
    <row r="87" spans="1:7" ht="36">
      <c r="A87" s="1" t="s">
        <v>6</v>
      </c>
      <c r="B87" s="1" t="s">
        <v>829</v>
      </c>
      <c r="C87" s="2" t="s">
        <v>830</v>
      </c>
      <c r="D87" s="1" t="s">
        <v>16</v>
      </c>
      <c r="E87" s="3" t="s">
        <v>831</v>
      </c>
      <c r="F87" s="3" t="s">
        <v>843</v>
      </c>
      <c r="G87" s="3">
        <f t="shared" si="2"/>
        <v>0.6</v>
      </c>
    </row>
    <row r="88" spans="1:7" ht="24">
      <c r="A88" s="1" t="s">
        <v>6</v>
      </c>
      <c r="B88" s="1" t="s">
        <v>832</v>
      </c>
      <c r="C88" s="2" t="s">
        <v>833</v>
      </c>
      <c r="D88" s="1" t="s">
        <v>16</v>
      </c>
      <c r="E88" s="3" t="s">
        <v>834</v>
      </c>
      <c r="F88" s="3" t="s">
        <v>844</v>
      </c>
      <c r="G88" s="3">
        <f t="shared" si="2"/>
        <v>1.61</v>
      </c>
    </row>
    <row r="89" spans="1:7" ht="24">
      <c r="A89" s="1" t="s">
        <v>6</v>
      </c>
      <c r="B89" s="1" t="s">
        <v>835</v>
      </c>
      <c r="C89" s="2" t="s">
        <v>836</v>
      </c>
      <c r="D89" s="1" t="s">
        <v>16</v>
      </c>
      <c r="E89" s="3" t="s">
        <v>214</v>
      </c>
      <c r="F89" s="3" t="s">
        <v>845</v>
      </c>
      <c r="G89" s="3">
        <f t="shared" si="2"/>
        <v>1.66</v>
      </c>
    </row>
    <row r="90" spans="1:7">
      <c r="A90" s="1" t="s">
        <v>6</v>
      </c>
      <c r="B90" s="1" t="s">
        <v>837</v>
      </c>
      <c r="C90" s="2" t="s">
        <v>838</v>
      </c>
      <c r="D90" s="1" t="s">
        <v>16</v>
      </c>
      <c r="E90" s="3" t="s">
        <v>839</v>
      </c>
      <c r="F90" s="3" t="s">
        <v>846</v>
      </c>
      <c r="G90" s="3">
        <f t="shared" si="2"/>
        <v>7.0000000000000007E-2</v>
      </c>
    </row>
    <row r="91" spans="1:7" ht="24">
      <c r="A91" s="1" t="s">
        <v>23</v>
      </c>
      <c r="B91" s="1" t="s">
        <v>695</v>
      </c>
      <c r="C91" s="2" t="s">
        <v>696</v>
      </c>
      <c r="D91" s="1" t="s">
        <v>220</v>
      </c>
      <c r="E91" s="3" t="s">
        <v>840</v>
      </c>
      <c r="F91" s="3" t="s">
        <v>702</v>
      </c>
      <c r="G91" s="3">
        <f t="shared" si="2"/>
        <v>1.87</v>
      </c>
    </row>
    <row r="92" spans="1:7" ht="24">
      <c r="A92" s="1" t="s">
        <v>23</v>
      </c>
      <c r="B92" s="1" t="s">
        <v>697</v>
      </c>
      <c r="C92" s="2" t="s">
        <v>698</v>
      </c>
      <c r="D92" s="1" t="s">
        <v>220</v>
      </c>
      <c r="E92" s="3" t="s">
        <v>840</v>
      </c>
      <c r="F92" s="3" t="s">
        <v>703</v>
      </c>
      <c r="G92" s="3">
        <f t="shared" si="2"/>
        <v>2.4</v>
      </c>
    </row>
    <row r="93" spans="1:7">
      <c r="A93" s="1315" t="s">
        <v>252</v>
      </c>
      <c r="B93" s="1316"/>
      <c r="C93" s="1316"/>
      <c r="D93" s="1316"/>
      <c r="E93" s="1316"/>
      <c r="F93" s="1317"/>
      <c r="G93" s="3">
        <f>SUM(G85:G92)</f>
        <v>21.02</v>
      </c>
    </row>
    <row r="94" spans="1:7" ht="48">
      <c r="A94" s="1" t="s">
        <v>847</v>
      </c>
      <c r="B94" s="1" t="s">
        <v>55</v>
      </c>
      <c r="C94" s="2" t="s">
        <v>56</v>
      </c>
      <c r="D94" s="1" t="s">
        <v>57</v>
      </c>
      <c r="E94" s="3" t="s">
        <v>4</v>
      </c>
      <c r="F94" s="3" t="s">
        <v>848</v>
      </c>
      <c r="G94" s="3"/>
    </row>
    <row r="95" spans="1:7">
      <c r="A95" s="4" t="s">
        <v>245</v>
      </c>
      <c r="B95" s="4" t="s">
        <v>246</v>
      </c>
      <c r="C95" s="5" t="s">
        <v>247</v>
      </c>
      <c r="D95" s="4" t="s">
        <v>248</v>
      </c>
      <c r="E95" s="8" t="s">
        <v>249</v>
      </c>
      <c r="F95" s="3" t="s">
        <v>250</v>
      </c>
      <c r="G95" s="3" t="s">
        <v>251</v>
      </c>
    </row>
    <row r="96" spans="1:7" ht="24">
      <c r="A96" s="1" t="s">
        <v>6</v>
      </c>
      <c r="B96" s="1" t="s">
        <v>849</v>
      </c>
      <c r="C96" s="2" t="s">
        <v>850</v>
      </c>
      <c r="D96" s="1" t="s">
        <v>57</v>
      </c>
      <c r="E96" s="3" t="s">
        <v>851</v>
      </c>
      <c r="F96" s="3" t="s">
        <v>854</v>
      </c>
      <c r="G96" s="3">
        <f>TRUNC(F96*E96,2)</f>
        <v>3.87</v>
      </c>
    </row>
    <row r="97" spans="1:7">
      <c r="A97" s="1" t="s">
        <v>6</v>
      </c>
      <c r="B97" s="1" t="s">
        <v>837</v>
      </c>
      <c r="C97" s="2" t="s">
        <v>838</v>
      </c>
      <c r="D97" s="1" t="s">
        <v>16</v>
      </c>
      <c r="E97" s="3" t="s">
        <v>852</v>
      </c>
      <c r="F97" s="3" t="s">
        <v>846</v>
      </c>
      <c r="G97" s="3">
        <f>TRUNC(F97*E97,2)</f>
        <v>0.19</v>
      </c>
    </row>
    <row r="98" spans="1:7" ht="24">
      <c r="A98" s="1" t="s">
        <v>23</v>
      </c>
      <c r="B98" s="1" t="s">
        <v>695</v>
      </c>
      <c r="C98" s="2" t="s">
        <v>696</v>
      </c>
      <c r="D98" s="1" t="s">
        <v>220</v>
      </c>
      <c r="E98" s="3" t="s">
        <v>853</v>
      </c>
      <c r="F98" s="3" t="s">
        <v>702</v>
      </c>
      <c r="G98" s="3">
        <f>TRUNC(F98*E98,2)</f>
        <v>4.16</v>
      </c>
    </row>
    <row r="99" spans="1:7" ht="24">
      <c r="A99" s="1" t="s">
        <v>23</v>
      </c>
      <c r="B99" s="1" t="s">
        <v>697</v>
      </c>
      <c r="C99" s="2" t="s">
        <v>698</v>
      </c>
      <c r="D99" s="1" t="s">
        <v>220</v>
      </c>
      <c r="E99" s="3" t="s">
        <v>853</v>
      </c>
      <c r="F99" s="3" t="s">
        <v>703</v>
      </c>
      <c r="G99" s="3">
        <f>TRUNC(F99*E99,2)</f>
        <v>5.33</v>
      </c>
    </row>
    <row r="100" spans="1:7">
      <c r="A100" s="1315" t="s">
        <v>252</v>
      </c>
      <c r="B100" s="1316"/>
      <c r="C100" s="1316"/>
      <c r="D100" s="1316"/>
      <c r="E100" s="1316"/>
      <c r="F100" s="1317"/>
      <c r="G100" s="3">
        <f>SUM(G96:G99)</f>
        <v>13.55</v>
      </c>
    </row>
    <row r="101" spans="1:7" ht="48">
      <c r="A101" s="1" t="s">
        <v>855</v>
      </c>
      <c r="B101" s="1" t="s">
        <v>59</v>
      </c>
      <c r="C101" s="2" t="s">
        <v>60</v>
      </c>
      <c r="D101" s="1" t="s">
        <v>57</v>
      </c>
      <c r="E101" s="3" t="s">
        <v>4</v>
      </c>
      <c r="F101" s="3" t="s">
        <v>848</v>
      </c>
      <c r="G101" s="3"/>
    </row>
    <row r="102" spans="1:7">
      <c r="A102" s="4" t="s">
        <v>245</v>
      </c>
      <c r="B102" s="4" t="s">
        <v>246</v>
      </c>
      <c r="C102" s="5" t="s">
        <v>247</v>
      </c>
      <c r="D102" s="4" t="s">
        <v>248</v>
      </c>
      <c r="E102" s="8" t="s">
        <v>249</v>
      </c>
      <c r="F102" s="3" t="s">
        <v>250</v>
      </c>
      <c r="G102" s="3" t="s">
        <v>251</v>
      </c>
    </row>
    <row r="103" spans="1:7">
      <c r="A103" s="1" t="s">
        <v>6</v>
      </c>
      <c r="B103" s="1" t="s">
        <v>824</v>
      </c>
      <c r="C103" s="2" t="s">
        <v>825</v>
      </c>
      <c r="D103" s="1" t="s">
        <v>16</v>
      </c>
      <c r="E103" s="3" t="s">
        <v>856</v>
      </c>
      <c r="F103" s="3" t="s">
        <v>841</v>
      </c>
      <c r="G103" s="3">
        <f t="shared" ref="G103:G108" si="3">TRUNC(F103*E103,2)</f>
        <v>0.89</v>
      </c>
    </row>
    <row r="104" spans="1:7" ht="24">
      <c r="A104" s="1" t="s">
        <v>6</v>
      </c>
      <c r="B104" s="1" t="s">
        <v>857</v>
      </c>
      <c r="C104" s="2" t="s">
        <v>858</v>
      </c>
      <c r="D104" s="1" t="s">
        <v>57</v>
      </c>
      <c r="E104" s="3" t="s">
        <v>851</v>
      </c>
      <c r="F104" s="3" t="s">
        <v>862</v>
      </c>
      <c r="G104" s="3">
        <f t="shared" si="3"/>
        <v>6.59</v>
      </c>
    </row>
    <row r="105" spans="1:7" ht="24">
      <c r="A105" s="1" t="s">
        <v>6</v>
      </c>
      <c r="B105" s="1" t="s">
        <v>832</v>
      </c>
      <c r="C105" s="2" t="s">
        <v>833</v>
      </c>
      <c r="D105" s="1" t="s">
        <v>16</v>
      </c>
      <c r="E105" s="3" t="s">
        <v>859</v>
      </c>
      <c r="F105" s="3" t="s">
        <v>844</v>
      </c>
      <c r="G105" s="3">
        <f t="shared" si="3"/>
        <v>1.1599999999999999</v>
      </c>
    </row>
    <row r="106" spans="1:7">
      <c r="A106" s="1" t="s">
        <v>6</v>
      </c>
      <c r="B106" s="1" t="s">
        <v>837</v>
      </c>
      <c r="C106" s="2" t="s">
        <v>838</v>
      </c>
      <c r="D106" s="1" t="s">
        <v>16</v>
      </c>
      <c r="E106" s="3" t="s">
        <v>860</v>
      </c>
      <c r="F106" s="3" t="s">
        <v>846</v>
      </c>
      <c r="G106" s="3">
        <f t="shared" si="3"/>
        <v>0.25</v>
      </c>
    </row>
    <row r="107" spans="1:7" ht="24">
      <c r="A107" s="1" t="s">
        <v>23</v>
      </c>
      <c r="B107" s="1" t="s">
        <v>695</v>
      </c>
      <c r="C107" s="2" t="s">
        <v>696</v>
      </c>
      <c r="D107" s="1" t="s">
        <v>220</v>
      </c>
      <c r="E107" s="3" t="s">
        <v>861</v>
      </c>
      <c r="F107" s="3" t="s">
        <v>702</v>
      </c>
      <c r="G107" s="3">
        <f t="shared" si="3"/>
        <v>5.27</v>
      </c>
    </row>
    <row r="108" spans="1:7" ht="24">
      <c r="A108" s="1" t="s">
        <v>23</v>
      </c>
      <c r="B108" s="1" t="s">
        <v>697</v>
      </c>
      <c r="C108" s="2" t="s">
        <v>698</v>
      </c>
      <c r="D108" s="1" t="s">
        <v>220</v>
      </c>
      <c r="E108" s="3" t="s">
        <v>861</v>
      </c>
      <c r="F108" s="3" t="s">
        <v>703</v>
      </c>
      <c r="G108" s="3">
        <f t="shared" si="3"/>
        <v>6.76</v>
      </c>
    </row>
    <row r="109" spans="1:7">
      <c r="A109" s="1315" t="s">
        <v>252</v>
      </c>
      <c r="B109" s="1316"/>
      <c r="C109" s="1316"/>
      <c r="D109" s="1316"/>
      <c r="E109" s="1316"/>
      <c r="F109" s="1317"/>
      <c r="G109" s="3">
        <f>SUM(G103:G108)</f>
        <v>20.919999999999998</v>
      </c>
    </row>
    <row r="110" spans="1:7" ht="48">
      <c r="A110" s="1" t="s">
        <v>863</v>
      </c>
      <c r="B110" s="1" t="s">
        <v>62</v>
      </c>
      <c r="C110" s="2" t="s">
        <v>63</v>
      </c>
      <c r="D110" s="1" t="s">
        <v>57</v>
      </c>
      <c r="E110" s="3" t="s">
        <v>4</v>
      </c>
      <c r="F110" s="3" t="s">
        <v>848</v>
      </c>
      <c r="G110" s="3"/>
    </row>
    <row r="111" spans="1:7">
      <c r="A111" s="4" t="s">
        <v>245</v>
      </c>
      <c r="B111" s="4" t="s">
        <v>246</v>
      </c>
      <c r="C111" s="5" t="s">
        <v>247</v>
      </c>
      <c r="D111" s="4" t="s">
        <v>248</v>
      </c>
      <c r="E111" s="8" t="s">
        <v>249</v>
      </c>
      <c r="F111" s="3" t="s">
        <v>250</v>
      </c>
      <c r="G111" s="3" t="s">
        <v>251</v>
      </c>
    </row>
    <row r="112" spans="1:7">
      <c r="A112" s="1" t="s">
        <v>6</v>
      </c>
      <c r="B112" s="1" t="s">
        <v>824</v>
      </c>
      <c r="C112" s="2" t="s">
        <v>825</v>
      </c>
      <c r="D112" s="1" t="s">
        <v>16</v>
      </c>
      <c r="E112" s="3" t="s">
        <v>864</v>
      </c>
      <c r="F112" s="3" t="s">
        <v>841</v>
      </c>
      <c r="G112" s="3">
        <f t="shared" ref="G112:G117" si="4">TRUNC(F112*E112,2)</f>
        <v>2.99</v>
      </c>
    </row>
    <row r="113" spans="1:7" ht="24">
      <c r="A113" s="1" t="s">
        <v>6</v>
      </c>
      <c r="B113" s="1" t="s">
        <v>865</v>
      </c>
      <c r="C113" s="2" t="s">
        <v>866</v>
      </c>
      <c r="D113" s="1" t="s">
        <v>57</v>
      </c>
      <c r="E113" s="3" t="s">
        <v>851</v>
      </c>
      <c r="F113" s="3" t="s">
        <v>869</v>
      </c>
      <c r="G113" s="3">
        <f t="shared" si="4"/>
        <v>10.75</v>
      </c>
    </row>
    <row r="114" spans="1:7" ht="24">
      <c r="A114" s="1" t="s">
        <v>6</v>
      </c>
      <c r="B114" s="1" t="s">
        <v>832</v>
      </c>
      <c r="C114" s="2" t="s">
        <v>833</v>
      </c>
      <c r="D114" s="1" t="s">
        <v>16</v>
      </c>
      <c r="E114" s="3" t="s">
        <v>867</v>
      </c>
      <c r="F114" s="3" t="s">
        <v>844</v>
      </c>
      <c r="G114" s="3">
        <f t="shared" si="4"/>
        <v>4.24</v>
      </c>
    </row>
    <row r="115" spans="1:7">
      <c r="A115" s="1" t="s">
        <v>6</v>
      </c>
      <c r="B115" s="1" t="s">
        <v>837</v>
      </c>
      <c r="C115" s="2" t="s">
        <v>838</v>
      </c>
      <c r="D115" s="1" t="s">
        <v>16</v>
      </c>
      <c r="E115" s="3" t="s">
        <v>191</v>
      </c>
      <c r="F115" s="3" t="s">
        <v>846</v>
      </c>
      <c r="G115" s="3">
        <f t="shared" si="4"/>
        <v>0.49</v>
      </c>
    </row>
    <row r="116" spans="1:7" ht="24">
      <c r="A116" s="1" t="s">
        <v>23</v>
      </c>
      <c r="B116" s="1" t="s">
        <v>695</v>
      </c>
      <c r="C116" s="2" t="s">
        <v>696</v>
      </c>
      <c r="D116" s="1" t="s">
        <v>220</v>
      </c>
      <c r="E116" s="3" t="s">
        <v>868</v>
      </c>
      <c r="F116" s="3" t="s">
        <v>702</v>
      </c>
      <c r="G116" s="3">
        <f t="shared" si="4"/>
        <v>10.26</v>
      </c>
    </row>
    <row r="117" spans="1:7" ht="24">
      <c r="A117" s="1" t="s">
        <v>23</v>
      </c>
      <c r="B117" s="1" t="s">
        <v>697</v>
      </c>
      <c r="C117" s="2" t="s">
        <v>698</v>
      </c>
      <c r="D117" s="1" t="s">
        <v>220</v>
      </c>
      <c r="E117" s="3" t="s">
        <v>868</v>
      </c>
      <c r="F117" s="3" t="s">
        <v>703</v>
      </c>
      <c r="G117" s="3">
        <f t="shared" si="4"/>
        <v>13.16</v>
      </c>
    </row>
    <row r="118" spans="1:7">
      <c r="A118" s="1315" t="s">
        <v>252</v>
      </c>
      <c r="B118" s="1316"/>
      <c r="C118" s="1316"/>
      <c r="D118" s="1316"/>
      <c r="E118" s="1316"/>
      <c r="F118" s="1317"/>
      <c r="G118" s="3">
        <f>SUM(G112:G117)</f>
        <v>41.89</v>
      </c>
    </row>
    <row r="119" spans="1:7" ht="48">
      <c r="A119" s="1" t="s">
        <v>870</v>
      </c>
      <c r="B119" s="1" t="s">
        <v>65</v>
      </c>
      <c r="C119" s="2" t="s">
        <v>66</v>
      </c>
      <c r="D119" s="1" t="s">
        <v>16</v>
      </c>
      <c r="E119" s="3" t="s">
        <v>4</v>
      </c>
      <c r="F119" s="3" t="s">
        <v>848</v>
      </c>
      <c r="G119" s="3"/>
    </row>
    <row r="120" spans="1:7">
      <c r="A120" s="4" t="s">
        <v>245</v>
      </c>
      <c r="B120" s="4" t="s">
        <v>246</v>
      </c>
      <c r="C120" s="5" t="s">
        <v>247</v>
      </c>
      <c r="D120" s="4" t="s">
        <v>248</v>
      </c>
      <c r="E120" s="8" t="s">
        <v>249</v>
      </c>
      <c r="F120" s="3" t="s">
        <v>250</v>
      </c>
      <c r="G120" s="3" t="s">
        <v>251</v>
      </c>
    </row>
    <row r="121" spans="1:7">
      <c r="A121" s="1" t="s">
        <v>6</v>
      </c>
      <c r="B121" s="1" t="s">
        <v>824</v>
      </c>
      <c r="C121" s="2" t="s">
        <v>825</v>
      </c>
      <c r="D121" s="1" t="s">
        <v>16</v>
      </c>
      <c r="E121" s="3" t="s">
        <v>871</v>
      </c>
      <c r="F121" s="3" t="s">
        <v>841</v>
      </c>
      <c r="G121" s="3">
        <f t="shared" ref="G121:G126" si="5">TRUNC(F121*E121,2)</f>
        <v>0.81</v>
      </c>
    </row>
    <row r="122" spans="1:7" ht="24">
      <c r="A122" s="1" t="s">
        <v>6</v>
      </c>
      <c r="B122" s="1" t="s">
        <v>872</v>
      </c>
      <c r="C122" s="2" t="s">
        <v>873</v>
      </c>
      <c r="D122" s="1" t="s">
        <v>16</v>
      </c>
      <c r="E122" s="3" t="s">
        <v>214</v>
      </c>
      <c r="F122" s="3" t="s">
        <v>875</v>
      </c>
      <c r="G122" s="3">
        <f t="shared" si="5"/>
        <v>2.56</v>
      </c>
    </row>
    <row r="123" spans="1:7" ht="24">
      <c r="A123" s="1" t="s">
        <v>6</v>
      </c>
      <c r="B123" s="1" t="s">
        <v>832</v>
      </c>
      <c r="C123" s="2" t="s">
        <v>833</v>
      </c>
      <c r="D123" s="1" t="s">
        <v>16</v>
      </c>
      <c r="E123" s="3" t="s">
        <v>598</v>
      </c>
      <c r="F123" s="3" t="s">
        <v>844</v>
      </c>
      <c r="G123" s="3">
        <f t="shared" si="5"/>
        <v>1.07</v>
      </c>
    </row>
    <row r="124" spans="1:7">
      <c r="A124" s="1" t="s">
        <v>6</v>
      </c>
      <c r="B124" s="1" t="s">
        <v>837</v>
      </c>
      <c r="C124" s="2" t="s">
        <v>838</v>
      </c>
      <c r="D124" s="1" t="s">
        <v>16</v>
      </c>
      <c r="E124" s="3" t="s">
        <v>874</v>
      </c>
      <c r="F124" s="3" t="s">
        <v>846</v>
      </c>
      <c r="G124" s="3">
        <f t="shared" si="5"/>
        <v>0.04</v>
      </c>
    </row>
    <row r="125" spans="1:7" ht="24">
      <c r="A125" s="1" t="s">
        <v>23</v>
      </c>
      <c r="B125" s="1" t="s">
        <v>695</v>
      </c>
      <c r="C125" s="2" t="s">
        <v>696</v>
      </c>
      <c r="D125" s="1" t="s">
        <v>220</v>
      </c>
      <c r="E125" s="3" t="s">
        <v>852</v>
      </c>
      <c r="F125" s="3" t="s">
        <v>702</v>
      </c>
      <c r="G125" s="3">
        <f t="shared" si="5"/>
        <v>1.38</v>
      </c>
    </row>
    <row r="126" spans="1:7" ht="24">
      <c r="A126" s="1" t="s">
        <v>23</v>
      </c>
      <c r="B126" s="1" t="s">
        <v>697</v>
      </c>
      <c r="C126" s="2" t="s">
        <v>698</v>
      </c>
      <c r="D126" s="1" t="s">
        <v>220</v>
      </c>
      <c r="E126" s="3" t="s">
        <v>852</v>
      </c>
      <c r="F126" s="3" t="s">
        <v>703</v>
      </c>
      <c r="G126" s="3">
        <f t="shared" si="5"/>
        <v>1.77</v>
      </c>
    </row>
    <row r="127" spans="1:7">
      <c r="A127" s="1315" t="s">
        <v>252</v>
      </c>
      <c r="B127" s="1316"/>
      <c r="C127" s="1316"/>
      <c r="D127" s="1316"/>
      <c r="E127" s="1316"/>
      <c r="F127" s="1317"/>
      <c r="G127" s="3">
        <f>SUM(G121:G126)</f>
        <v>7.6300000000000008</v>
      </c>
    </row>
    <row r="128" spans="1:7" ht="48">
      <c r="A128" s="1" t="s">
        <v>876</v>
      </c>
      <c r="B128" s="1" t="s">
        <v>68</v>
      </c>
      <c r="C128" s="2" t="s">
        <v>69</v>
      </c>
      <c r="D128" s="1" t="s">
        <v>16</v>
      </c>
      <c r="E128" s="3" t="s">
        <v>4</v>
      </c>
      <c r="F128" s="3" t="s">
        <v>848</v>
      </c>
      <c r="G128" s="3"/>
    </row>
    <row r="129" spans="1:7">
      <c r="A129" s="4" t="s">
        <v>245</v>
      </c>
      <c r="B129" s="4" t="s">
        <v>246</v>
      </c>
      <c r="C129" s="5" t="s">
        <v>247</v>
      </c>
      <c r="D129" s="4" t="s">
        <v>248</v>
      </c>
      <c r="E129" s="8" t="s">
        <v>249</v>
      </c>
      <c r="F129" s="3" t="s">
        <v>250</v>
      </c>
      <c r="G129" s="3" t="s">
        <v>251</v>
      </c>
    </row>
    <row r="130" spans="1:7">
      <c r="A130" s="1" t="s">
        <v>6</v>
      </c>
      <c r="B130" s="1" t="s">
        <v>824</v>
      </c>
      <c r="C130" s="2" t="s">
        <v>825</v>
      </c>
      <c r="D130" s="1" t="s">
        <v>16</v>
      </c>
      <c r="E130" s="3" t="s">
        <v>871</v>
      </c>
      <c r="F130" s="3" t="s">
        <v>841</v>
      </c>
      <c r="G130" s="3">
        <f t="shared" ref="G130:G135" si="6">TRUNC(F130*E130,2)</f>
        <v>0.81</v>
      </c>
    </row>
    <row r="131" spans="1:7" ht="24">
      <c r="A131" s="1" t="s">
        <v>6</v>
      </c>
      <c r="B131" s="1" t="s">
        <v>877</v>
      </c>
      <c r="C131" s="2" t="s">
        <v>878</v>
      </c>
      <c r="D131" s="1" t="s">
        <v>16</v>
      </c>
      <c r="E131" s="3" t="s">
        <v>214</v>
      </c>
      <c r="F131" s="3" t="s">
        <v>879</v>
      </c>
      <c r="G131" s="3">
        <f t="shared" si="6"/>
        <v>0.73</v>
      </c>
    </row>
    <row r="132" spans="1:7" ht="24">
      <c r="A132" s="1" t="s">
        <v>6</v>
      </c>
      <c r="B132" s="1" t="s">
        <v>832</v>
      </c>
      <c r="C132" s="2" t="s">
        <v>833</v>
      </c>
      <c r="D132" s="1" t="s">
        <v>16</v>
      </c>
      <c r="E132" s="3" t="s">
        <v>598</v>
      </c>
      <c r="F132" s="3" t="s">
        <v>844</v>
      </c>
      <c r="G132" s="3">
        <f t="shared" si="6"/>
        <v>1.07</v>
      </c>
    </row>
    <row r="133" spans="1:7">
      <c r="A133" s="1" t="s">
        <v>6</v>
      </c>
      <c r="B133" s="1" t="s">
        <v>837</v>
      </c>
      <c r="C133" s="2" t="s">
        <v>838</v>
      </c>
      <c r="D133" s="1" t="s">
        <v>16</v>
      </c>
      <c r="E133" s="3" t="s">
        <v>874</v>
      </c>
      <c r="F133" s="3" t="s">
        <v>846</v>
      </c>
      <c r="G133" s="3">
        <f t="shared" si="6"/>
        <v>0.04</v>
      </c>
    </row>
    <row r="134" spans="1:7" ht="24">
      <c r="A134" s="1" t="s">
        <v>23</v>
      </c>
      <c r="B134" s="1" t="s">
        <v>695</v>
      </c>
      <c r="C134" s="2" t="s">
        <v>696</v>
      </c>
      <c r="D134" s="1" t="s">
        <v>220</v>
      </c>
      <c r="E134" s="3" t="s">
        <v>852</v>
      </c>
      <c r="F134" s="3" t="s">
        <v>702</v>
      </c>
      <c r="G134" s="3">
        <f t="shared" si="6"/>
        <v>1.38</v>
      </c>
    </row>
    <row r="135" spans="1:7" ht="24">
      <c r="A135" s="1" t="s">
        <v>23</v>
      </c>
      <c r="B135" s="1" t="s">
        <v>697</v>
      </c>
      <c r="C135" s="2" t="s">
        <v>698</v>
      </c>
      <c r="D135" s="1" t="s">
        <v>220</v>
      </c>
      <c r="E135" s="3" t="s">
        <v>852</v>
      </c>
      <c r="F135" s="3" t="s">
        <v>703</v>
      </c>
      <c r="G135" s="3">
        <f t="shared" si="6"/>
        <v>1.77</v>
      </c>
    </row>
    <row r="136" spans="1:7">
      <c r="A136" s="1315" t="s">
        <v>252</v>
      </c>
      <c r="B136" s="1316"/>
      <c r="C136" s="1316"/>
      <c r="D136" s="1316"/>
      <c r="E136" s="1316"/>
      <c r="F136" s="1317"/>
      <c r="G136" s="3">
        <f>SUM(G130:G135)</f>
        <v>5.8000000000000007</v>
      </c>
    </row>
    <row r="137" spans="1:7" ht="48">
      <c r="A137" s="1" t="s">
        <v>880</v>
      </c>
      <c r="B137" s="1" t="s">
        <v>70</v>
      </c>
      <c r="C137" s="2" t="s">
        <v>71</v>
      </c>
      <c r="D137" s="1" t="s">
        <v>16</v>
      </c>
      <c r="E137" s="3" t="s">
        <v>4</v>
      </c>
      <c r="F137" s="3" t="s">
        <v>848</v>
      </c>
      <c r="G137" s="3"/>
    </row>
    <row r="138" spans="1:7">
      <c r="A138" s="4" t="s">
        <v>245</v>
      </c>
      <c r="B138" s="4" t="s">
        <v>246</v>
      </c>
      <c r="C138" s="5" t="s">
        <v>247</v>
      </c>
      <c r="D138" s="4" t="s">
        <v>248</v>
      </c>
      <c r="E138" s="8" t="s">
        <v>249</v>
      </c>
      <c r="F138" s="3" t="s">
        <v>250</v>
      </c>
      <c r="G138" s="3" t="s">
        <v>251</v>
      </c>
    </row>
    <row r="139" spans="1:7" ht="24">
      <c r="A139" s="1" t="s">
        <v>6</v>
      </c>
      <c r="B139" s="1" t="s">
        <v>881</v>
      </c>
      <c r="C139" s="2" t="s">
        <v>882</v>
      </c>
      <c r="D139" s="1" t="s">
        <v>16</v>
      </c>
      <c r="E139" s="3" t="s">
        <v>214</v>
      </c>
      <c r="F139" s="3" t="s">
        <v>290</v>
      </c>
      <c r="G139" s="3">
        <f>TRUNC(F139*E139,2)</f>
        <v>1.86</v>
      </c>
    </row>
    <row r="140" spans="1:7" ht="24">
      <c r="A140" s="1" t="s">
        <v>6</v>
      </c>
      <c r="B140" s="1" t="s">
        <v>883</v>
      </c>
      <c r="C140" s="2" t="s">
        <v>884</v>
      </c>
      <c r="D140" s="1" t="s">
        <v>16</v>
      </c>
      <c r="E140" s="3" t="s">
        <v>214</v>
      </c>
      <c r="F140" s="3" t="s">
        <v>885</v>
      </c>
      <c r="G140" s="3">
        <f>TRUNC(F140*E140,2)</f>
        <v>1.76</v>
      </c>
    </row>
    <row r="141" spans="1:7" ht="36">
      <c r="A141" s="1" t="s">
        <v>6</v>
      </c>
      <c r="B141" s="1" t="s">
        <v>829</v>
      </c>
      <c r="C141" s="2" t="s">
        <v>830</v>
      </c>
      <c r="D141" s="1" t="s">
        <v>16</v>
      </c>
      <c r="E141" s="3" t="s">
        <v>831</v>
      </c>
      <c r="F141" s="3" t="s">
        <v>843</v>
      </c>
      <c r="G141" s="3">
        <f>TRUNC(F141*E141,2)</f>
        <v>0.6</v>
      </c>
    </row>
    <row r="142" spans="1:7" ht="24">
      <c r="A142" s="1" t="s">
        <v>23</v>
      </c>
      <c r="B142" s="1" t="s">
        <v>695</v>
      </c>
      <c r="C142" s="2" t="s">
        <v>696</v>
      </c>
      <c r="D142" s="1" t="s">
        <v>220</v>
      </c>
      <c r="E142" s="3" t="s">
        <v>675</v>
      </c>
      <c r="F142" s="3" t="s">
        <v>702</v>
      </c>
      <c r="G142" s="3">
        <f>TRUNC(F142*E142,2)</f>
        <v>1.8</v>
      </c>
    </row>
    <row r="143" spans="1:7" ht="24">
      <c r="A143" s="1" t="s">
        <v>23</v>
      </c>
      <c r="B143" s="1" t="s">
        <v>697</v>
      </c>
      <c r="C143" s="2" t="s">
        <v>698</v>
      </c>
      <c r="D143" s="1" t="s">
        <v>220</v>
      </c>
      <c r="E143" s="3" t="s">
        <v>675</v>
      </c>
      <c r="F143" s="3" t="s">
        <v>703</v>
      </c>
      <c r="G143" s="3">
        <f>TRUNC(F143*E143,2)</f>
        <v>2.31</v>
      </c>
    </row>
    <row r="144" spans="1:7">
      <c r="A144" s="1315" t="s">
        <v>252</v>
      </c>
      <c r="B144" s="1316"/>
      <c r="C144" s="1316"/>
      <c r="D144" s="1316"/>
      <c r="E144" s="1316"/>
      <c r="F144" s="1317"/>
      <c r="G144" s="3">
        <f>SUM(G139:G143)</f>
        <v>8.33</v>
      </c>
    </row>
    <row r="145" spans="1:7" ht="48">
      <c r="A145" s="1" t="s">
        <v>886</v>
      </c>
      <c r="B145" s="1" t="s">
        <v>72</v>
      </c>
      <c r="C145" s="2" t="s">
        <v>73</v>
      </c>
      <c r="D145" s="1" t="s">
        <v>16</v>
      </c>
      <c r="E145" s="3" t="s">
        <v>4</v>
      </c>
      <c r="F145" s="3" t="s">
        <v>848</v>
      </c>
      <c r="G145" s="3"/>
    </row>
    <row r="146" spans="1:7">
      <c r="A146" s="4" t="s">
        <v>245</v>
      </c>
      <c r="B146" s="4" t="s">
        <v>246</v>
      </c>
      <c r="C146" s="5" t="s">
        <v>247</v>
      </c>
      <c r="D146" s="4" t="s">
        <v>248</v>
      </c>
      <c r="E146" s="8" t="s">
        <v>249</v>
      </c>
      <c r="F146" s="3" t="s">
        <v>250</v>
      </c>
      <c r="G146" s="3" t="s">
        <v>251</v>
      </c>
    </row>
    <row r="147" spans="1:7" ht="24">
      <c r="A147" s="1" t="s">
        <v>6</v>
      </c>
      <c r="B147" s="1" t="s">
        <v>887</v>
      </c>
      <c r="C147" s="2" t="s">
        <v>888</v>
      </c>
      <c r="D147" s="1" t="s">
        <v>16</v>
      </c>
      <c r="E147" s="3" t="s">
        <v>214</v>
      </c>
      <c r="F147" s="3" t="s">
        <v>893</v>
      </c>
      <c r="G147" s="3">
        <f>TRUNC(F147*E147,2)</f>
        <v>3.3</v>
      </c>
    </row>
    <row r="148" spans="1:7" ht="24">
      <c r="A148" s="1" t="s">
        <v>6</v>
      </c>
      <c r="B148" s="1" t="s">
        <v>889</v>
      </c>
      <c r="C148" s="2" t="s">
        <v>890</v>
      </c>
      <c r="D148" s="1" t="s">
        <v>16</v>
      </c>
      <c r="E148" s="3" t="s">
        <v>214</v>
      </c>
      <c r="F148" s="3" t="s">
        <v>894</v>
      </c>
      <c r="G148" s="3">
        <f>TRUNC(F148*E148,2)</f>
        <v>15.41</v>
      </c>
    </row>
    <row r="149" spans="1:7" ht="36">
      <c r="A149" s="1" t="s">
        <v>6</v>
      </c>
      <c r="B149" s="1" t="s">
        <v>829</v>
      </c>
      <c r="C149" s="2" t="s">
        <v>830</v>
      </c>
      <c r="D149" s="1" t="s">
        <v>16</v>
      </c>
      <c r="E149" s="3" t="s">
        <v>891</v>
      </c>
      <c r="F149" s="3" t="s">
        <v>843</v>
      </c>
      <c r="G149" s="3">
        <f>TRUNC(F149*E149,2)</f>
        <v>1.38</v>
      </c>
    </row>
    <row r="150" spans="1:7" ht="24">
      <c r="A150" s="1" t="s">
        <v>23</v>
      </c>
      <c r="B150" s="1" t="s">
        <v>695</v>
      </c>
      <c r="C150" s="2" t="s">
        <v>696</v>
      </c>
      <c r="D150" s="1" t="s">
        <v>220</v>
      </c>
      <c r="E150" s="3" t="s">
        <v>892</v>
      </c>
      <c r="F150" s="3" t="s">
        <v>702</v>
      </c>
      <c r="G150" s="3">
        <f>TRUNC(F150*E150,2)</f>
        <v>3.46</v>
      </c>
    </row>
    <row r="151" spans="1:7" ht="24">
      <c r="A151" s="1" t="s">
        <v>23</v>
      </c>
      <c r="B151" s="1" t="s">
        <v>697</v>
      </c>
      <c r="C151" s="2" t="s">
        <v>698</v>
      </c>
      <c r="D151" s="1" t="s">
        <v>220</v>
      </c>
      <c r="E151" s="3" t="s">
        <v>892</v>
      </c>
      <c r="F151" s="3" t="s">
        <v>703</v>
      </c>
      <c r="G151" s="3">
        <f>TRUNC(F151*E151,2)</f>
        <v>4.4400000000000004</v>
      </c>
    </row>
    <row r="152" spans="1:7">
      <c r="A152" s="1315" t="s">
        <v>252</v>
      </c>
      <c r="B152" s="1316"/>
      <c r="C152" s="1316"/>
      <c r="D152" s="1316"/>
      <c r="E152" s="1316"/>
      <c r="F152" s="1317"/>
      <c r="G152" s="3">
        <f>SUM(G147:G151)</f>
        <v>27.990000000000002</v>
      </c>
    </row>
    <row r="153" spans="1:7" ht="48">
      <c r="A153" s="1" t="s">
        <v>895</v>
      </c>
      <c r="B153" s="1" t="s">
        <v>74</v>
      </c>
      <c r="C153" s="2" t="s">
        <v>75</v>
      </c>
      <c r="D153" s="1" t="s">
        <v>16</v>
      </c>
      <c r="E153" s="3" t="s">
        <v>4</v>
      </c>
      <c r="F153" s="3" t="s">
        <v>848</v>
      </c>
      <c r="G153" s="3"/>
    </row>
    <row r="154" spans="1:7">
      <c r="A154" s="4" t="s">
        <v>245</v>
      </c>
      <c r="B154" s="4" t="s">
        <v>246</v>
      </c>
      <c r="C154" s="5" t="s">
        <v>247</v>
      </c>
      <c r="D154" s="4" t="s">
        <v>248</v>
      </c>
      <c r="E154" s="8" t="s">
        <v>249</v>
      </c>
      <c r="F154" s="3" t="s">
        <v>250</v>
      </c>
      <c r="G154" s="3" t="s">
        <v>251</v>
      </c>
    </row>
    <row r="155" spans="1:7" ht="24">
      <c r="A155" s="1" t="s">
        <v>6</v>
      </c>
      <c r="B155" s="1" t="s">
        <v>881</v>
      </c>
      <c r="C155" s="2" t="s">
        <v>882</v>
      </c>
      <c r="D155" s="1" t="s">
        <v>16</v>
      </c>
      <c r="E155" s="3" t="s">
        <v>692</v>
      </c>
      <c r="F155" s="3" t="s">
        <v>290</v>
      </c>
      <c r="G155" s="3">
        <f>TRUNC(F155*E155,2)</f>
        <v>3.72</v>
      </c>
    </row>
    <row r="156" spans="1:7" ht="24">
      <c r="A156" s="1" t="s">
        <v>6</v>
      </c>
      <c r="B156" s="1" t="s">
        <v>896</v>
      </c>
      <c r="C156" s="2" t="s">
        <v>897</v>
      </c>
      <c r="D156" s="1" t="s">
        <v>16</v>
      </c>
      <c r="E156" s="3" t="s">
        <v>214</v>
      </c>
      <c r="F156" s="3" t="s">
        <v>900</v>
      </c>
      <c r="G156" s="3">
        <f>TRUNC(F156*E156,2)</f>
        <v>4.96</v>
      </c>
    </row>
    <row r="157" spans="1:7" ht="36">
      <c r="A157" s="1" t="s">
        <v>6</v>
      </c>
      <c r="B157" s="1" t="s">
        <v>829</v>
      </c>
      <c r="C157" s="2" t="s">
        <v>830</v>
      </c>
      <c r="D157" s="1" t="s">
        <v>16</v>
      </c>
      <c r="E157" s="3" t="s">
        <v>898</v>
      </c>
      <c r="F157" s="3" t="s">
        <v>843</v>
      </c>
      <c r="G157" s="3">
        <f>TRUNC(F157*E157,2)</f>
        <v>1.2</v>
      </c>
    </row>
    <row r="158" spans="1:7" ht="24">
      <c r="A158" s="1" t="s">
        <v>23</v>
      </c>
      <c r="B158" s="1" t="s">
        <v>695</v>
      </c>
      <c r="C158" s="2" t="s">
        <v>696</v>
      </c>
      <c r="D158" s="1" t="s">
        <v>220</v>
      </c>
      <c r="E158" s="3" t="s">
        <v>899</v>
      </c>
      <c r="F158" s="3" t="s">
        <v>702</v>
      </c>
      <c r="G158" s="3">
        <f>TRUNC(F158*E158,2)</f>
        <v>2.35</v>
      </c>
    </row>
    <row r="159" spans="1:7" ht="24">
      <c r="A159" s="1" t="s">
        <v>23</v>
      </c>
      <c r="B159" s="1" t="s">
        <v>697</v>
      </c>
      <c r="C159" s="2" t="s">
        <v>698</v>
      </c>
      <c r="D159" s="1" t="s">
        <v>220</v>
      </c>
      <c r="E159" s="3" t="s">
        <v>899</v>
      </c>
      <c r="F159" s="3" t="s">
        <v>703</v>
      </c>
      <c r="G159" s="3">
        <f>TRUNC(F159*E159,2)</f>
        <v>3.02</v>
      </c>
    </row>
    <row r="160" spans="1:7">
      <c r="A160" s="1315" t="s">
        <v>252</v>
      </c>
      <c r="B160" s="1316"/>
      <c r="C160" s="1316"/>
      <c r="D160" s="1316"/>
      <c r="E160" s="1316"/>
      <c r="F160" s="1317"/>
      <c r="G160" s="3">
        <f>SUM(G155:G159)</f>
        <v>15.249999999999998</v>
      </c>
    </row>
    <row r="161" spans="1:7" ht="48">
      <c r="A161" s="1" t="s">
        <v>901</v>
      </c>
      <c r="B161" s="1" t="s">
        <v>76</v>
      </c>
      <c r="C161" s="2" t="s">
        <v>77</v>
      </c>
      <c r="D161" s="1" t="s">
        <v>16</v>
      </c>
      <c r="E161" s="3" t="s">
        <v>4</v>
      </c>
      <c r="F161" s="3" t="s">
        <v>848</v>
      </c>
      <c r="G161" s="3"/>
    </row>
    <row r="162" spans="1:7">
      <c r="A162" s="4" t="s">
        <v>245</v>
      </c>
      <c r="B162" s="4" t="s">
        <v>246</v>
      </c>
      <c r="C162" s="5" t="s">
        <v>247</v>
      </c>
      <c r="D162" s="4" t="s">
        <v>248</v>
      </c>
      <c r="E162" s="8" t="s">
        <v>249</v>
      </c>
      <c r="F162" s="3" t="s">
        <v>250</v>
      </c>
      <c r="G162" s="3" t="s">
        <v>251</v>
      </c>
    </row>
    <row r="163" spans="1:7" ht="24">
      <c r="A163" s="1" t="s">
        <v>6</v>
      </c>
      <c r="B163" s="1" t="s">
        <v>887</v>
      </c>
      <c r="C163" s="2" t="s">
        <v>888</v>
      </c>
      <c r="D163" s="1" t="s">
        <v>16</v>
      </c>
      <c r="E163" s="3" t="s">
        <v>692</v>
      </c>
      <c r="F163" s="3" t="s">
        <v>893</v>
      </c>
      <c r="G163" s="3">
        <f>TRUNC(F163*E163,2)</f>
        <v>6.6</v>
      </c>
    </row>
    <row r="164" spans="1:7" ht="24">
      <c r="A164" s="1" t="s">
        <v>6</v>
      </c>
      <c r="B164" s="1" t="s">
        <v>902</v>
      </c>
      <c r="C164" s="2" t="s">
        <v>903</v>
      </c>
      <c r="D164" s="1" t="s">
        <v>16</v>
      </c>
      <c r="E164" s="3" t="s">
        <v>214</v>
      </c>
      <c r="F164" s="3" t="s">
        <v>905</v>
      </c>
      <c r="G164" s="3">
        <f>TRUNC(F164*E164,2)</f>
        <v>11.18</v>
      </c>
    </row>
    <row r="165" spans="1:7" ht="36">
      <c r="A165" s="1" t="s">
        <v>6</v>
      </c>
      <c r="B165" s="1" t="s">
        <v>829</v>
      </c>
      <c r="C165" s="2" t="s">
        <v>830</v>
      </c>
      <c r="D165" s="1" t="s">
        <v>16</v>
      </c>
      <c r="E165" s="3" t="s">
        <v>904</v>
      </c>
      <c r="F165" s="3" t="s">
        <v>843</v>
      </c>
      <c r="G165" s="3">
        <f>TRUNC(F165*E165,2)</f>
        <v>2.77</v>
      </c>
    </row>
    <row r="166" spans="1:7" ht="24">
      <c r="A166" s="1" t="s">
        <v>23</v>
      </c>
      <c r="B166" s="1" t="s">
        <v>695</v>
      </c>
      <c r="C166" s="2" t="s">
        <v>696</v>
      </c>
      <c r="D166" s="1" t="s">
        <v>220</v>
      </c>
      <c r="E166" s="3" t="s">
        <v>773</v>
      </c>
      <c r="F166" s="3" t="s">
        <v>702</v>
      </c>
      <c r="G166" s="3">
        <f>TRUNC(F166*E166,2)</f>
        <v>4.57</v>
      </c>
    </row>
    <row r="167" spans="1:7" ht="24">
      <c r="A167" s="1" t="s">
        <v>23</v>
      </c>
      <c r="B167" s="1" t="s">
        <v>697</v>
      </c>
      <c r="C167" s="2" t="s">
        <v>698</v>
      </c>
      <c r="D167" s="1" t="s">
        <v>220</v>
      </c>
      <c r="E167" s="3" t="s">
        <v>773</v>
      </c>
      <c r="F167" s="3" t="s">
        <v>703</v>
      </c>
      <c r="G167" s="3">
        <f>TRUNC(F167*E167,2)</f>
        <v>5.87</v>
      </c>
    </row>
    <row r="168" spans="1:7">
      <c r="A168" s="1315" t="s">
        <v>252</v>
      </c>
      <c r="B168" s="1316"/>
      <c r="C168" s="1316"/>
      <c r="D168" s="1316"/>
      <c r="E168" s="1316"/>
      <c r="F168" s="1317"/>
      <c r="G168" s="3">
        <f>SUM(G163:G167)</f>
        <v>30.990000000000002</v>
      </c>
    </row>
    <row r="169" spans="1:7" ht="48">
      <c r="A169" s="1" t="s">
        <v>906</v>
      </c>
      <c r="B169" s="1" t="s">
        <v>78</v>
      </c>
      <c r="C169" s="2" t="s">
        <v>79</v>
      </c>
      <c r="D169" s="1" t="s">
        <v>16</v>
      </c>
      <c r="E169" s="3" t="s">
        <v>4</v>
      </c>
      <c r="F169" s="3" t="s">
        <v>907</v>
      </c>
      <c r="G169" s="3"/>
    </row>
    <row r="170" spans="1:7">
      <c r="A170" s="4" t="s">
        <v>245</v>
      </c>
      <c r="B170" s="4" t="s">
        <v>246</v>
      </c>
      <c r="C170" s="5" t="s">
        <v>247</v>
      </c>
      <c r="D170" s="4" t="s">
        <v>248</v>
      </c>
      <c r="E170" s="8" t="s">
        <v>249</v>
      </c>
      <c r="F170" s="3" t="s">
        <v>250</v>
      </c>
      <c r="G170" s="3" t="s">
        <v>251</v>
      </c>
    </row>
    <row r="171" spans="1:7" ht="36">
      <c r="A171" s="1" t="s">
        <v>23</v>
      </c>
      <c r="B171" s="1" t="s">
        <v>908</v>
      </c>
      <c r="C171" s="2" t="s">
        <v>909</v>
      </c>
      <c r="D171" s="1" t="s">
        <v>57</v>
      </c>
      <c r="E171" s="3" t="s">
        <v>910</v>
      </c>
      <c r="F171" s="3" t="s">
        <v>919</v>
      </c>
      <c r="G171" s="3">
        <f t="shared" ref="G171:G176" si="7">TRUNC(F171*E171,2)</f>
        <v>31.88</v>
      </c>
    </row>
    <row r="172" spans="1:7" ht="36">
      <c r="A172" s="1" t="s">
        <v>23</v>
      </c>
      <c r="B172" s="1" t="s">
        <v>911</v>
      </c>
      <c r="C172" s="2" t="s">
        <v>912</v>
      </c>
      <c r="D172" s="1" t="s">
        <v>16</v>
      </c>
      <c r="E172" s="3" t="s">
        <v>913</v>
      </c>
      <c r="F172" s="3" t="s">
        <v>920</v>
      </c>
      <c r="G172" s="3">
        <f t="shared" si="7"/>
        <v>7.69</v>
      </c>
    </row>
    <row r="173" spans="1:7" ht="48">
      <c r="A173" s="1" t="s">
        <v>23</v>
      </c>
      <c r="B173" s="1" t="s">
        <v>914</v>
      </c>
      <c r="C173" s="2" t="s">
        <v>915</v>
      </c>
      <c r="D173" s="1" t="s">
        <v>16</v>
      </c>
      <c r="E173" s="3" t="s">
        <v>214</v>
      </c>
      <c r="F173" s="3" t="s">
        <v>921</v>
      </c>
      <c r="G173" s="3">
        <f t="shared" si="7"/>
        <v>11.47</v>
      </c>
    </row>
    <row r="174" spans="1:7" ht="36">
      <c r="A174" s="1" t="s">
        <v>23</v>
      </c>
      <c r="B174" s="1" t="s">
        <v>916</v>
      </c>
      <c r="C174" s="2" t="s">
        <v>917</v>
      </c>
      <c r="D174" s="1" t="s">
        <v>16</v>
      </c>
      <c r="E174" s="3" t="s">
        <v>918</v>
      </c>
      <c r="F174" s="3" t="s">
        <v>922</v>
      </c>
      <c r="G174" s="3">
        <f t="shared" si="7"/>
        <v>8.14</v>
      </c>
    </row>
    <row r="175" spans="1:7" ht="36">
      <c r="A175" s="1" t="s">
        <v>23</v>
      </c>
      <c r="B175" s="1" t="s">
        <v>81</v>
      </c>
      <c r="C175" s="2" t="s">
        <v>82</v>
      </c>
      <c r="D175" s="1" t="s">
        <v>57</v>
      </c>
      <c r="E175" s="3" t="s">
        <v>910</v>
      </c>
      <c r="F175" s="3" t="s">
        <v>281</v>
      </c>
      <c r="G175" s="3">
        <f t="shared" si="7"/>
        <v>19.149999999999999</v>
      </c>
    </row>
    <row r="176" spans="1:7" ht="36">
      <c r="A176" s="1" t="s">
        <v>23</v>
      </c>
      <c r="B176" s="1" t="s">
        <v>84</v>
      </c>
      <c r="C176" s="2" t="s">
        <v>85</v>
      </c>
      <c r="D176" s="1" t="s">
        <v>57</v>
      </c>
      <c r="E176" s="3" t="s">
        <v>910</v>
      </c>
      <c r="F176" s="3" t="s">
        <v>266</v>
      </c>
      <c r="G176" s="3">
        <f t="shared" si="7"/>
        <v>19.23</v>
      </c>
    </row>
    <row r="177" spans="1:7">
      <c r="A177" s="1315" t="s">
        <v>252</v>
      </c>
      <c r="B177" s="1316"/>
      <c r="C177" s="1316"/>
      <c r="D177" s="1316"/>
      <c r="E177" s="1316"/>
      <c r="F177" s="1317"/>
      <c r="G177" s="3">
        <f>SUM(G171:G176)</f>
        <v>97.56</v>
      </c>
    </row>
    <row r="178" spans="1:7" ht="36">
      <c r="A178" s="1" t="s">
        <v>923</v>
      </c>
      <c r="B178" s="1" t="s">
        <v>81</v>
      </c>
      <c r="C178" s="2" t="s">
        <v>82</v>
      </c>
      <c r="D178" s="1" t="s">
        <v>57</v>
      </c>
      <c r="E178" s="3" t="s">
        <v>4</v>
      </c>
      <c r="F178" s="3" t="s">
        <v>924</v>
      </c>
      <c r="G178" s="3"/>
    </row>
    <row r="179" spans="1:7">
      <c r="A179" s="4" t="s">
        <v>245</v>
      </c>
      <c r="B179" s="4" t="s">
        <v>246</v>
      </c>
      <c r="C179" s="5" t="s">
        <v>247</v>
      </c>
      <c r="D179" s="4" t="s">
        <v>248</v>
      </c>
      <c r="E179" s="8" t="s">
        <v>249</v>
      </c>
      <c r="F179" s="3" t="s">
        <v>250</v>
      </c>
      <c r="G179" s="3" t="s">
        <v>251</v>
      </c>
    </row>
    <row r="180" spans="1:7" ht="24">
      <c r="A180" s="1" t="s">
        <v>23</v>
      </c>
      <c r="B180" s="1" t="s">
        <v>695</v>
      </c>
      <c r="C180" s="2" t="s">
        <v>696</v>
      </c>
      <c r="D180" s="1" t="s">
        <v>220</v>
      </c>
      <c r="E180" s="3" t="s">
        <v>925</v>
      </c>
      <c r="F180" s="3" t="s">
        <v>702</v>
      </c>
      <c r="G180" s="3">
        <f>TRUNC(F180*E180,2)</f>
        <v>0.97</v>
      </c>
    </row>
    <row r="181" spans="1:7" ht="24">
      <c r="A181" s="1" t="s">
        <v>23</v>
      </c>
      <c r="B181" s="1" t="s">
        <v>697</v>
      </c>
      <c r="C181" s="2" t="s">
        <v>698</v>
      </c>
      <c r="D181" s="1" t="s">
        <v>220</v>
      </c>
      <c r="E181" s="3" t="s">
        <v>926</v>
      </c>
      <c r="F181" s="3" t="s">
        <v>703</v>
      </c>
      <c r="G181" s="3">
        <f>TRUNC(F181*E181,2)</f>
        <v>7.98</v>
      </c>
    </row>
    <row r="182" spans="1:7">
      <c r="A182" s="1315" t="s">
        <v>252</v>
      </c>
      <c r="B182" s="1316"/>
      <c r="C182" s="1316"/>
      <c r="D182" s="1316"/>
      <c r="E182" s="1316"/>
      <c r="F182" s="1317"/>
      <c r="G182" s="3">
        <f>SUM(G180:G181)</f>
        <v>8.9500000000000011</v>
      </c>
    </row>
    <row r="183" spans="1:7" ht="36">
      <c r="A183" s="1" t="s">
        <v>927</v>
      </c>
      <c r="B183" s="1" t="s">
        <v>84</v>
      </c>
      <c r="C183" s="2" t="s">
        <v>85</v>
      </c>
      <c r="D183" s="1" t="s">
        <v>57</v>
      </c>
      <c r="E183" s="3" t="s">
        <v>4</v>
      </c>
      <c r="F183" s="3" t="s">
        <v>924</v>
      </c>
      <c r="G183" s="3"/>
    </row>
    <row r="184" spans="1:7">
      <c r="A184" s="4" t="s">
        <v>245</v>
      </c>
      <c r="B184" s="4" t="s">
        <v>246</v>
      </c>
      <c r="C184" s="5" t="s">
        <v>247</v>
      </c>
      <c r="D184" s="4" t="s">
        <v>248</v>
      </c>
      <c r="E184" s="8" t="s">
        <v>249</v>
      </c>
      <c r="F184" s="3" t="s">
        <v>250</v>
      </c>
      <c r="G184" s="3" t="s">
        <v>251</v>
      </c>
    </row>
    <row r="185" spans="1:7" ht="24">
      <c r="A185" s="1" t="s">
        <v>23</v>
      </c>
      <c r="B185" s="1" t="s">
        <v>695</v>
      </c>
      <c r="C185" s="2" t="s">
        <v>696</v>
      </c>
      <c r="D185" s="1" t="s">
        <v>220</v>
      </c>
      <c r="E185" s="3" t="s">
        <v>928</v>
      </c>
      <c r="F185" s="3" t="s">
        <v>702</v>
      </c>
      <c r="G185" s="3">
        <f>TRUNC(F185*E185,2)</f>
        <v>0.76</v>
      </c>
    </row>
    <row r="186" spans="1:7" ht="24">
      <c r="A186" s="1" t="s">
        <v>23</v>
      </c>
      <c r="B186" s="1" t="s">
        <v>697</v>
      </c>
      <c r="C186" s="2" t="s">
        <v>698</v>
      </c>
      <c r="D186" s="1" t="s">
        <v>220</v>
      </c>
      <c r="E186" s="3" t="s">
        <v>929</v>
      </c>
      <c r="F186" s="3" t="s">
        <v>703</v>
      </c>
      <c r="G186" s="3">
        <f>TRUNC(F186*E186,2)</f>
        <v>6.95</v>
      </c>
    </row>
    <row r="187" spans="1:7" ht="36">
      <c r="A187" s="1" t="s">
        <v>23</v>
      </c>
      <c r="B187" s="1" t="s">
        <v>930</v>
      </c>
      <c r="C187" s="2" t="s">
        <v>931</v>
      </c>
      <c r="D187" s="1" t="s">
        <v>134</v>
      </c>
      <c r="E187" s="3" t="s">
        <v>552</v>
      </c>
      <c r="F187" s="3" t="s">
        <v>932</v>
      </c>
      <c r="G187" s="3">
        <f>TRUNC(F187*E187,2)</f>
        <v>1.28</v>
      </c>
    </row>
    <row r="188" spans="1:7">
      <c r="A188" s="1315" t="s">
        <v>252</v>
      </c>
      <c r="B188" s="1316"/>
      <c r="C188" s="1316"/>
      <c r="D188" s="1316"/>
      <c r="E188" s="1316"/>
      <c r="F188" s="1317"/>
      <c r="G188" s="3">
        <f>SUM(G185:G187)</f>
        <v>8.99</v>
      </c>
    </row>
    <row r="189" spans="1:7" ht="48">
      <c r="A189" s="1" t="s">
        <v>933</v>
      </c>
      <c r="B189" s="1" t="s">
        <v>86</v>
      </c>
      <c r="C189" s="2" t="s">
        <v>87</v>
      </c>
      <c r="D189" s="1" t="s">
        <v>16</v>
      </c>
      <c r="E189" s="3" t="s">
        <v>4</v>
      </c>
      <c r="F189" s="3" t="s">
        <v>934</v>
      </c>
      <c r="G189" s="3"/>
    </row>
    <row r="190" spans="1:7">
      <c r="A190" s="4" t="s">
        <v>245</v>
      </c>
      <c r="B190" s="4" t="s">
        <v>246</v>
      </c>
      <c r="C190" s="5" t="s">
        <v>247</v>
      </c>
      <c r="D190" s="4" t="s">
        <v>248</v>
      </c>
      <c r="E190" s="8" t="s">
        <v>249</v>
      </c>
      <c r="F190" s="3" t="s">
        <v>250</v>
      </c>
      <c r="G190" s="3" t="s">
        <v>251</v>
      </c>
    </row>
    <row r="191" spans="1:7" ht="36">
      <c r="A191" s="1" t="s">
        <v>6</v>
      </c>
      <c r="B191" s="1" t="s">
        <v>935</v>
      </c>
      <c r="C191" s="2" t="s">
        <v>936</v>
      </c>
      <c r="D191" s="1" t="s">
        <v>16</v>
      </c>
      <c r="E191" s="3" t="s">
        <v>937</v>
      </c>
      <c r="F191" s="3" t="s">
        <v>947</v>
      </c>
      <c r="G191" s="3">
        <f>TRUNC(F191*E191,2)</f>
        <v>46.89</v>
      </c>
    </row>
    <row r="192" spans="1:7" ht="48">
      <c r="A192" s="1" t="s">
        <v>6</v>
      </c>
      <c r="B192" s="1" t="s">
        <v>938</v>
      </c>
      <c r="C192" s="2" t="s">
        <v>939</v>
      </c>
      <c r="D192" s="1" t="s">
        <v>16</v>
      </c>
      <c r="E192" s="3" t="s">
        <v>214</v>
      </c>
      <c r="F192" s="3" t="s">
        <v>948</v>
      </c>
      <c r="G192" s="3">
        <f>TRUNC(F192*E192,2)</f>
        <v>237.86</v>
      </c>
    </row>
    <row r="193" spans="1:7" ht="24">
      <c r="A193" s="1" t="s">
        <v>6</v>
      </c>
      <c r="B193" s="1" t="s">
        <v>940</v>
      </c>
      <c r="C193" s="2" t="s">
        <v>941</v>
      </c>
      <c r="D193" s="1" t="s">
        <v>16</v>
      </c>
      <c r="E193" s="3" t="s">
        <v>942</v>
      </c>
      <c r="F193" s="3" t="s">
        <v>427</v>
      </c>
      <c r="G193" s="3">
        <f>TRUNC(F193*E193,2)</f>
        <v>0.79</v>
      </c>
    </row>
    <row r="194" spans="1:7" ht="24">
      <c r="A194" s="1" t="s">
        <v>23</v>
      </c>
      <c r="B194" s="1" t="s">
        <v>943</v>
      </c>
      <c r="C194" s="2" t="s">
        <v>944</v>
      </c>
      <c r="D194" s="1" t="s">
        <v>220</v>
      </c>
      <c r="E194" s="3" t="s">
        <v>945</v>
      </c>
      <c r="F194" s="3" t="s">
        <v>949</v>
      </c>
      <c r="G194" s="3">
        <f>TRUNC(F194*E194,2)</f>
        <v>24.15</v>
      </c>
    </row>
    <row r="195" spans="1:7">
      <c r="A195" s="1" t="s">
        <v>23</v>
      </c>
      <c r="B195" s="1" t="s">
        <v>362</v>
      </c>
      <c r="C195" s="2" t="s">
        <v>363</v>
      </c>
      <c r="D195" s="1" t="s">
        <v>220</v>
      </c>
      <c r="E195" s="3" t="s">
        <v>946</v>
      </c>
      <c r="F195" s="3" t="s">
        <v>506</v>
      </c>
      <c r="G195" s="3">
        <f>TRUNC(F195*E195,2)</f>
        <v>9.2100000000000009</v>
      </c>
    </row>
    <row r="196" spans="1:7">
      <c r="A196" s="1315" t="s">
        <v>252</v>
      </c>
      <c r="B196" s="1316"/>
      <c r="C196" s="1316"/>
      <c r="D196" s="1316"/>
      <c r="E196" s="1316"/>
      <c r="F196" s="1317"/>
      <c r="G196" s="3">
        <f>SUM(G191:G195)</f>
        <v>318.89999999999998</v>
      </c>
    </row>
    <row r="197" spans="1:7" ht="48">
      <c r="A197" s="1" t="s">
        <v>950</v>
      </c>
      <c r="B197" s="1" t="s">
        <v>88</v>
      </c>
      <c r="C197" s="2" t="s">
        <v>89</v>
      </c>
      <c r="D197" s="1" t="s">
        <v>16</v>
      </c>
      <c r="E197" s="3" t="s">
        <v>4</v>
      </c>
      <c r="F197" s="3" t="s">
        <v>934</v>
      </c>
      <c r="G197" s="3"/>
    </row>
    <row r="198" spans="1:7">
      <c r="A198" s="4" t="s">
        <v>245</v>
      </c>
      <c r="B198" s="4" t="s">
        <v>246</v>
      </c>
      <c r="C198" s="5" t="s">
        <v>247</v>
      </c>
      <c r="D198" s="4" t="s">
        <v>248</v>
      </c>
      <c r="E198" s="8" t="s">
        <v>249</v>
      </c>
      <c r="F198" s="3" t="s">
        <v>250</v>
      </c>
      <c r="G198" s="3" t="s">
        <v>251</v>
      </c>
    </row>
    <row r="199" spans="1:7" ht="36">
      <c r="A199" s="1" t="s">
        <v>6</v>
      </c>
      <c r="B199" s="1" t="s">
        <v>935</v>
      </c>
      <c r="C199" s="2" t="s">
        <v>936</v>
      </c>
      <c r="D199" s="1" t="s">
        <v>16</v>
      </c>
      <c r="E199" s="3" t="s">
        <v>937</v>
      </c>
      <c r="F199" s="3" t="s">
        <v>947</v>
      </c>
      <c r="G199" s="3">
        <f>TRUNC(F199*E199,2)</f>
        <v>46.89</v>
      </c>
    </row>
    <row r="200" spans="1:7" ht="48">
      <c r="A200" s="1" t="s">
        <v>6</v>
      </c>
      <c r="B200" s="1" t="s">
        <v>951</v>
      </c>
      <c r="C200" s="2" t="s">
        <v>952</v>
      </c>
      <c r="D200" s="1" t="s">
        <v>16</v>
      </c>
      <c r="E200" s="3" t="s">
        <v>214</v>
      </c>
      <c r="F200" s="3" t="s">
        <v>955</v>
      </c>
      <c r="G200" s="3">
        <f>TRUNC(F200*E200,2)</f>
        <v>256.56</v>
      </c>
    </row>
    <row r="201" spans="1:7" ht="24">
      <c r="A201" s="1" t="s">
        <v>6</v>
      </c>
      <c r="B201" s="1" t="s">
        <v>940</v>
      </c>
      <c r="C201" s="2" t="s">
        <v>941</v>
      </c>
      <c r="D201" s="1" t="s">
        <v>16</v>
      </c>
      <c r="E201" s="3" t="s">
        <v>942</v>
      </c>
      <c r="F201" s="3" t="s">
        <v>427</v>
      </c>
      <c r="G201" s="3">
        <f>TRUNC(F201*E201,2)</f>
        <v>0.79</v>
      </c>
    </row>
    <row r="202" spans="1:7" ht="24">
      <c r="A202" s="1" t="s">
        <v>23</v>
      </c>
      <c r="B202" s="1" t="s">
        <v>943</v>
      </c>
      <c r="C202" s="2" t="s">
        <v>944</v>
      </c>
      <c r="D202" s="1" t="s">
        <v>220</v>
      </c>
      <c r="E202" s="3" t="s">
        <v>953</v>
      </c>
      <c r="F202" s="3" t="s">
        <v>949</v>
      </c>
      <c r="G202" s="3">
        <f>TRUNC(F202*E202,2)</f>
        <v>29.12</v>
      </c>
    </row>
    <row r="203" spans="1:7">
      <c r="A203" s="1" t="s">
        <v>23</v>
      </c>
      <c r="B203" s="1" t="s">
        <v>362</v>
      </c>
      <c r="C203" s="2" t="s">
        <v>363</v>
      </c>
      <c r="D203" s="1" t="s">
        <v>220</v>
      </c>
      <c r="E203" s="3" t="s">
        <v>954</v>
      </c>
      <c r="F203" s="3" t="s">
        <v>506</v>
      </c>
      <c r="G203" s="3">
        <f>TRUNC(F203*E203,2)</f>
        <v>11.1</v>
      </c>
    </row>
    <row r="204" spans="1:7">
      <c r="A204" s="1315" t="s">
        <v>252</v>
      </c>
      <c r="B204" s="1316"/>
      <c r="C204" s="1316"/>
      <c r="D204" s="1316"/>
      <c r="E204" s="1316"/>
      <c r="F204" s="1317"/>
      <c r="G204" s="3">
        <f>SUM(G199:G203)</f>
        <v>344.46000000000004</v>
      </c>
    </row>
    <row r="205" spans="1:7" ht="60">
      <c r="A205" s="1" t="s">
        <v>956</v>
      </c>
      <c r="B205" s="1" t="s">
        <v>90</v>
      </c>
      <c r="C205" s="2" t="s">
        <v>91</v>
      </c>
      <c r="D205" s="1" t="s">
        <v>57</v>
      </c>
      <c r="E205" s="3" t="s">
        <v>4</v>
      </c>
      <c r="F205" s="3" t="s">
        <v>924</v>
      </c>
      <c r="G205" s="3"/>
    </row>
    <row r="206" spans="1:7">
      <c r="A206" s="4" t="s">
        <v>245</v>
      </c>
      <c r="B206" s="4" t="s">
        <v>246</v>
      </c>
      <c r="C206" s="5" t="s">
        <v>247</v>
      </c>
      <c r="D206" s="4" t="s">
        <v>248</v>
      </c>
      <c r="E206" s="8" t="s">
        <v>249</v>
      </c>
      <c r="F206" s="3" t="s">
        <v>250</v>
      </c>
      <c r="G206" s="3" t="s">
        <v>251</v>
      </c>
    </row>
    <row r="207" spans="1:7" ht="36">
      <c r="A207" s="1" t="s">
        <v>6</v>
      </c>
      <c r="B207" s="1" t="s">
        <v>957</v>
      </c>
      <c r="C207" s="2" t="s">
        <v>958</v>
      </c>
      <c r="D207" s="1" t="s">
        <v>16</v>
      </c>
      <c r="E207" s="3" t="s">
        <v>959</v>
      </c>
      <c r="F207" s="3" t="s">
        <v>962</v>
      </c>
      <c r="G207" s="3">
        <f>TRUNC(F207*E207,2)</f>
        <v>0.86</v>
      </c>
    </row>
    <row r="208" spans="1:7" ht="24">
      <c r="A208" s="1" t="s">
        <v>23</v>
      </c>
      <c r="B208" s="1" t="s">
        <v>695</v>
      </c>
      <c r="C208" s="2" t="s">
        <v>696</v>
      </c>
      <c r="D208" s="1" t="s">
        <v>220</v>
      </c>
      <c r="E208" s="3" t="s">
        <v>960</v>
      </c>
      <c r="F208" s="3" t="s">
        <v>702</v>
      </c>
      <c r="G208" s="3">
        <f>TRUNC(F208*E208,2)</f>
        <v>0.13</v>
      </c>
    </row>
    <row r="209" spans="1:7" ht="24">
      <c r="A209" s="1" t="s">
        <v>23</v>
      </c>
      <c r="B209" s="1" t="s">
        <v>697</v>
      </c>
      <c r="C209" s="2" t="s">
        <v>698</v>
      </c>
      <c r="D209" s="1" t="s">
        <v>220</v>
      </c>
      <c r="E209" s="3" t="s">
        <v>961</v>
      </c>
      <c r="F209" s="3" t="s">
        <v>703</v>
      </c>
      <c r="G209" s="3">
        <f>TRUNC(F209*E209,2)</f>
        <v>1.22</v>
      </c>
    </row>
    <row r="210" spans="1:7">
      <c r="A210" s="1315" t="s">
        <v>252</v>
      </c>
      <c r="B210" s="1316"/>
      <c r="C210" s="1316"/>
      <c r="D210" s="1316"/>
      <c r="E210" s="1316"/>
      <c r="F210" s="1317"/>
      <c r="G210" s="3">
        <f>SUM(G207:G209)</f>
        <v>2.21</v>
      </c>
    </row>
    <row r="211" spans="1:7" ht="48">
      <c r="A211" s="1" t="s">
        <v>963</v>
      </c>
      <c r="B211" s="1" t="s">
        <v>93</v>
      </c>
      <c r="C211" s="2" t="s">
        <v>94</v>
      </c>
      <c r="D211" s="1" t="s">
        <v>57</v>
      </c>
      <c r="E211" s="3" t="s">
        <v>4</v>
      </c>
      <c r="F211" s="3" t="s">
        <v>924</v>
      </c>
      <c r="G211" s="3"/>
    </row>
    <row r="212" spans="1:7">
      <c r="A212" s="4" t="s">
        <v>245</v>
      </c>
      <c r="B212" s="4" t="s">
        <v>246</v>
      </c>
      <c r="C212" s="5" t="s">
        <v>247</v>
      </c>
      <c r="D212" s="4" t="s">
        <v>248</v>
      </c>
      <c r="E212" s="8" t="s">
        <v>249</v>
      </c>
      <c r="F212" s="3" t="s">
        <v>250</v>
      </c>
      <c r="G212" s="3" t="s">
        <v>251</v>
      </c>
    </row>
    <row r="213" spans="1:7" ht="36">
      <c r="A213" s="1" t="s">
        <v>6</v>
      </c>
      <c r="B213" s="1" t="s">
        <v>957</v>
      </c>
      <c r="C213" s="2" t="s">
        <v>958</v>
      </c>
      <c r="D213" s="1" t="s">
        <v>16</v>
      </c>
      <c r="E213" s="3" t="s">
        <v>964</v>
      </c>
      <c r="F213" s="3" t="s">
        <v>962</v>
      </c>
      <c r="G213" s="3">
        <f>TRUNC(F213*E213,2)</f>
        <v>0.44</v>
      </c>
    </row>
    <row r="214" spans="1:7" ht="24">
      <c r="A214" s="1" t="s">
        <v>23</v>
      </c>
      <c r="B214" s="1" t="s">
        <v>695</v>
      </c>
      <c r="C214" s="2" t="s">
        <v>696</v>
      </c>
      <c r="D214" s="1" t="s">
        <v>220</v>
      </c>
      <c r="E214" s="3" t="s">
        <v>583</v>
      </c>
      <c r="F214" s="3" t="s">
        <v>702</v>
      </c>
      <c r="G214" s="3">
        <f>TRUNC(F214*E214,2)</f>
        <v>0.06</v>
      </c>
    </row>
    <row r="215" spans="1:7" ht="24">
      <c r="A215" s="1" t="s">
        <v>23</v>
      </c>
      <c r="B215" s="1" t="s">
        <v>697</v>
      </c>
      <c r="C215" s="2" t="s">
        <v>698</v>
      </c>
      <c r="D215" s="1" t="s">
        <v>220</v>
      </c>
      <c r="E215" s="3" t="s">
        <v>965</v>
      </c>
      <c r="F215" s="3" t="s">
        <v>703</v>
      </c>
      <c r="G215" s="3">
        <f>TRUNC(F215*E215,2)</f>
        <v>0.62</v>
      </c>
    </row>
    <row r="216" spans="1:7">
      <c r="A216" s="1315" t="s">
        <v>252</v>
      </c>
      <c r="B216" s="1316"/>
      <c r="C216" s="1316"/>
      <c r="D216" s="1316"/>
      <c r="E216" s="1316"/>
      <c r="F216" s="1317"/>
      <c r="G216" s="3">
        <f>SUM(G213:G215)</f>
        <v>1.1200000000000001</v>
      </c>
    </row>
    <row r="217" spans="1:7" ht="36">
      <c r="A217" s="1" t="s">
        <v>966</v>
      </c>
      <c r="B217" s="1" t="s">
        <v>96</v>
      </c>
      <c r="C217" s="2" t="s">
        <v>97</v>
      </c>
      <c r="D217" s="1" t="s">
        <v>3</v>
      </c>
      <c r="E217" s="3" t="s">
        <v>4</v>
      </c>
      <c r="F217" s="3" t="s">
        <v>934</v>
      </c>
      <c r="G217" s="3"/>
    </row>
    <row r="218" spans="1:7">
      <c r="A218" s="4" t="s">
        <v>245</v>
      </c>
      <c r="B218" s="4" t="s">
        <v>246</v>
      </c>
      <c r="C218" s="5" t="s">
        <v>247</v>
      </c>
      <c r="D218" s="4" t="s">
        <v>248</v>
      </c>
      <c r="E218" s="8" t="s">
        <v>249</v>
      </c>
      <c r="F218" s="3" t="s">
        <v>250</v>
      </c>
      <c r="G218" s="3" t="s">
        <v>251</v>
      </c>
    </row>
    <row r="219" spans="1:7" ht="24">
      <c r="A219" s="1" t="s">
        <v>6</v>
      </c>
      <c r="B219" s="1" t="s">
        <v>967</v>
      </c>
      <c r="C219" s="2" t="s">
        <v>968</v>
      </c>
      <c r="D219" s="1" t="s">
        <v>969</v>
      </c>
      <c r="E219" s="3" t="s">
        <v>970</v>
      </c>
      <c r="F219" s="3" t="s">
        <v>982</v>
      </c>
      <c r="G219" s="3">
        <f t="shared" ref="G219:G224" si="8">TRUNC(F219*E219,2)</f>
        <v>21.33</v>
      </c>
    </row>
    <row r="220" spans="1:7" ht="36">
      <c r="A220" s="1" t="s">
        <v>6</v>
      </c>
      <c r="B220" s="1" t="s">
        <v>971</v>
      </c>
      <c r="C220" s="2" t="s">
        <v>972</v>
      </c>
      <c r="D220" s="1" t="s">
        <v>16</v>
      </c>
      <c r="E220" s="3" t="s">
        <v>973</v>
      </c>
      <c r="F220" s="3" t="s">
        <v>983</v>
      </c>
      <c r="G220" s="3">
        <f t="shared" si="8"/>
        <v>2.0699999999999998</v>
      </c>
    </row>
    <row r="221" spans="1:7" ht="36">
      <c r="A221" s="1" t="s">
        <v>6</v>
      </c>
      <c r="B221" s="1" t="s">
        <v>974</v>
      </c>
      <c r="C221" s="2" t="s">
        <v>975</v>
      </c>
      <c r="D221" s="1" t="s">
        <v>57</v>
      </c>
      <c r="E221" s="3" t="s">
        <v>976</v>
      </c>
      <c r="F221" s="3" t="s">
        <v>984</v>
      </c>
      <c r="G221" s="3">
        <f t="shared" si="8"/>
        <v>52.06</v>
      </c>
    </row>
    <row r="222" spans="1:7" ht="36">
      <c r="A222" s="1" t="s">
        <v>6</v>
      </c>
      <c r="B222" s="1" t="s">
        <v>977</v>
      </c>
      <c r="C222" s="2" t="s">
        <v>978</v>
      </c>
      <c r="D222" s="1" t="s">
        <v>16</v>
      </c>
      <c r="E222" s="3" t="s">
        <v>979</v>
      </c>
      <c r="F222" s="3" t="s">
        <v>985</v>
      </c>
      <c r="G222" s="3">
        <f t="shared" si="8"/>
        <v>512.26</v>
      </c>
    </row>
    <row r="223" spans="1:7">
      <c r="A223" s="1" t="s">
        <v>23</v>
      </c>
      <c r="B223" s="1" t="s">
        <v>657</v>
      </c>
      <c r="C223" s="2" t="s">
        <v>658</v>
      </c>
      <c r="D223" s="1" t="s">
        <v>220</v>
      </c>
      <c r="E223" s="3" t="s">
        <v>980</v>
      </c>
      <c r="F223" s="3" t="s">
        <v>679</v>
      </c>
      <c r="G223" s="3">
        <f t="shared" si="8"/>
        <v>6.79</v>
      </c>
    </row>
    <row r="224" spans="1:7">
      <c r="A224" s="1" t="s">
        <v>23</v>
      </c>
      <c r="B224" s="1" t="s">
        <v>362</v>
      </c>
      <c r="C224" s="2" t="s">
        <v>363</v>
      </c>
      <c r="D224" s="1" t="s">
        <v>220</v>
      </c>
      <c r="E224" s="3" t="s">
        <v>981</v>
      </c>
      <c r="F224" s="3" t="s">
        <v>506</v>
      </c>
      <c r="G224" s="3">
        <f t="shared" si="8"/>
        <v>2.74</v>
      </c>
    </row>
    <row r="225" spans="1:7">
      <c r="A225" s="1315" t="s">
        <v>252</v>
      </c>
      <c r="B225" s="1316"/>
      <c r="C225" s="1316"/>
      <c r="D225" s="1316"/>
      <c r="E225" s="1316"/>
      <c r="F225" s="1317"/>
      <c r="G225" s="3">
        <f>SUM(G219:G224)</f>
        <v>597.25</v>
      </c>
    </row>
    <row r="226" spans="1:7" ht="48">
      <c r="A226" s="1" t="s">
        <v>986</v>
      </c>
      <c r="B226" s="1" t="s">
        <v>99</v>
      </c>
      <c r="C226" s="2" t="s">
        <v>100</v>
      </c>
      <c r="D226" s="1" t="s">
        <v>57</v>
      </c>
      <c r="E226" s="3" t="s">
        <v>4</v>
      </c>
      <c r="F226" s="3" t="s">
        <v>987</v>
      </c>
      <c r="G226" s="3"/>
    </row>
    <row r="227" spans="1:7">
      <c r="A227" s="4" t="s">
        <v>245</v>
      </c>
      <c r="B227" s="4" t="s">
        <v>246</v>
      </c>
      <c r="C227" s="5" t="s">
        <v>247</v>
      </c>
      <c r="D227" s="4" t="s">
        <v>248</v>
      </c>
      <c r="E227" s="8" t="s">
        <v>249</v>
      </c>
      <c r="F227" s="3" t="s">
        <v>250</v>
      </c>
      <c r="G227" s="3" t="s">
        <v>251</v>
      </c>
    </row>
    <row r="228" spans="1:7" ht="24">
      <c r="A228" s="1" t="s">
        <v>6</v>
      </c>
      <c r="B228" s="1" t="s">
        <v>988</v>
      </c>
      <c r="C228" s="2" t="s">
        <v>989</v>
      </c>
      <c r="D228" s="1" t="s">
        <v>57</v>
      </c>
      <c r="E228" s="3" t="s">
        <v>990</v>
      </c>
      <c r="F228" s="3" t="s">
        <v>992</v>
      </c>
      <c r="G228" s="3">
        <f>TRUNC(F228*E228,2)</f>
        <v>2.1800000000000002</v>
      </c>
    </row>
    <row r="229" spans="1:7" ht="24">
      <c r="A229" s="1" t="s">
        <v>23</v>
      </c>
      <c r="B229" s="1" t="s">
        <v>706</v>
      </c>
      <c r="C229" s="2" t="s">
        <v>707</v>
      </c>
      <c r="D229" s="1" t="s">
        <v>220</v>
      </c>
      <c r="E229" s="3" t="s">
        <v>991</v>
      </c>
      <c r="F229" s="3" t="s">
        <v>709</v>
      </c>
      <c r="G229" s="3">
        <f>TRUNC(F229*E229,2)</f>
        <v>0.93</v>
      </c>
    </row>
    <row r="230" spans="1:7">
      <c r="A230" s="1" t="s">
        <v>23</v>
      </c>
      <c r="B230" s="1" t="s">
        <v>685</v>
      </c>
      <c r="C230" s="2" t="s">
        <v>686</v>
      </c>
      <c r="D230" s="1" t="s">
        <v>220</v>
      </c>
      <c r="E230" s="3" t="s">
        <v>991</v>
      </c>
      <c r="F230" s="3" t="s">
        <v>689</v>
      </c>
      <c r="G230" s="3">
        <f>TRUNC(F230*E230,2)</f>
        <v>1.19</v>
      </c>
    </row>
    <row r="231" spans="1:7" ht="60">
      <c r="A231" s="1" t="s">
        <v>23</v>
      </c>
      <c r="B231" s="1" t="s">
        <v>90</v>
      </c>
      <c r="C231" s="2" t="s">
        <v>91</v>
      </c>
      <c r="D231" s="1" t="s">
        <v>57</v>
      </c>
      <c r="E231" s="3" t="s">
        <v>214</v>
      </c>
      <c r="F231" s="3" t="s">
        <v>284</v>
      </c>
      <c r="G231" s="3">
        <f>TRUNC(F231*E231,2)</f>
        <v>2.21</v>
      </c>
    </row>
    <row r="232" spans="1:7">
      <c r="A232" s="1315" t="s">
        <v>252</v>
      </c>
      <c r="B232" s="1316"/>
      <c r="C232" s="1316"/>
      <c r="D232" s="1316"/>
      <c r="E232" s="1316"/>
      <c r="F232" s="1317"/>
      <c r="G232" s="3">
        <f>SUM(G228:G231)</f>
        <v>6.5100000000000007</v>
      </c>
    </row>
    <row r="233" spans="1:7" ht="48">
      <c r="A233" s="1" t="s">
        <v>993</v>
      </c>
      <c r="B233" s="1" t="s">
        <v>101</v>
      </c>
      <c r="C233" s="2" t="s">
        <v>102</v>
      </c>
      <c r="D233" s="1" t="s">
        <v>57</v>
      </c>
      <c r="E233" s="3" t="s">
        <v>4</v>
      </c>
      <c r="F233" s="3" t="s">
        <v>987</v>
      </c>
      <c r="G233" s="3"/>
    </row>
    <row r="234" spans="1:7">
      <c r="A234" s="4" t="s">
        <v>245</v>
      </c>
      <c r="B234" s="4" t="s">
        <v>246</v>
      </c>
      <c r="C234" s="5" t="s">
        <v>247</v>
      </c>
      <c r="D234" s="4" t="s">
        <v>248</v>
      </c>
      <c r="E234" s="8" t="s">
        <v>249</v>
      </c>
      <c r="F234" s="3" t="s">
        <v>250</v>
      </c>
      <c r="G234" s="3" t="s">
        <v>251</v>
      </c>
    </row>
    <row r="235" spans="1:7" ht="24">
      <c r="A235" s="1" t="s">
        <v>6</v>
      </c>
      <c r="B235" s="1" t="s">
        <v>988</v>
      </c>
      <c r="C235" s="2" t="s">
        <v>989</v>
      </c>
      <c r="D235" s="1" t="s">
        <v>57</v>
      </c>
      <c r="E235" s="3" t="s">
        <v>990</v>
      </c>
      <c r="F235" s="3" t="s">
        <v>992</v>
      </c>
      <c r="G235" s="3">
        <f>TRUNC(F235*E235,2)</f>
        <v>2.1800000000000002</v>
      </c>
    </row>
    <row r="236" spans="1:7" ht="24">
      <c r="A236" s="1" t="s">
        <v>23</v>
      </c>
      <c r="B236" s="1" t="s">
        <v>706</v>
      </c>
      <c r="C236" s="2" t="s">
        <v>707</v>
      </c>
      <c r="D236" s="1" t="s">
        <v>220</v>
      </c>
      <c r="E236" s="3" t="s">
        <v>994</v>
      </c>
      <c r="F236" s="3" t="s">
        <v>709</v>
      </c>
      <c r="G236" s="3">
        <f>TRUNC(F236*E236,2)</f>
        <v>2.17</v>
      </c>
    </row>
    <row r="237" spans="1:7">
      <c r="A237" s="1" t="s">
        <v>23</v>
      </c>
      <c r="B237" s="1" t="s">
        <v>685</v>
      </c>
      <c r="C237" s="2" t="s">
        <v>686</v>
      </c>
      <c r="D237" s="1" t="s">
        <v>220</v>
      </c>
      <c r="E237" s="3" t="s">
        <v>994</v>
      </c>
      <c r="F237" s="3" t="s">
        <v>689</v>
      </c>
      <c r="G237" s="3">
        <f>TRUNC(F237*E237,2)</f>
        <v>2.79</v>
      </c>
    </row>
    <row r="238" spans="1:7">
      <c r="A238" s="1315" t="s">
        <v>252</v>
      </c>
      <c r="B238" s="1316"/>
      <c r="C238" s="1316"/>
      <c r="D238" s="1316"/>
      <c r="E238" s="1316"/>
      <c r="F238" s="1317"/>
      <c r="G238" s="3">
        <f>SUM(G235:G237)</f>
        <v>7.14</v>
      </c>
    </row>
    <row r="239" spans="1:7" ht="48">
      <c r="A239" s="1" t="s">
        <v>995</v>
      </c>
      <c r="B239" s="1" t="s">
        <v>103</v>
      </c>
      <c r="C239" s="2" t="s">
        <v>104</v>
      </c>
      <c r="D239" s="1" t="s">
        <v>16</v>
      </c>
      <c r="E239" s="3" t="s">
        <v>4</v>
      </c>
      <c r="F239" s="3" t="s">
        <v>987</v>
      </c>
      <c r="G239" s="3"/>
    </row>
    <row r="240" spans="1:7">
      <c r="A240" s="4" t="s">
        <v>245</v>
      </c>
      <c r="B240" s="4" t="s">
        <v>246</v>
      </c>
      <c r="C240" s="5" t="s">
        <v>247</v>
      </c>
      <c r="D240" s="4" t="s">
        <v>248</v>
      </c>
      <c r="E240" s="8" t="s">
        <v>249</v>
      </c>
      <c r="F240" s="3" t="s">
        <v>250</v>
      </c>
      <c r="G240" s="3" t="s">
        <v>251</v>
      </c>
    </row>
    <row r="241" spans="1:7" ht="24">
      <c r="A241" s="1" t="s">
        <v>6</v>
      </c>
      <c r="B241" s="1" t="s">
        <v>996</v>
      </c>
      <c r="C241" s="2" t="s">
        <v>997</v>
      </c>
      <c r="D241" s="1" t="s">
        <v>16</v>
      </c>
      <c r="E241" s="3" t="s">
        <v>214</v>
      </c>
      <c r="F241" s="3" t="s">
        <v>999</v>
      </c>
      <c r="G241" s="3">
        <f>TRUNC(F241*E241,2)</f>
        <v>1.89</v>
      </c>
    </row>
    <row r="242" spans="1:7" ht="24">
      <c r="A242" s="1" t="s">
        <v>23</v>
      </c>
      <c r="B242" s="1" t="s">
        <v>706</v>
      </c>
      <c r="C242" s="2" t="s">
        <v>707</v>
      </c>
      <c r="D242" s="1" t="s">
        <v>220</v>
      </c>
      <c r="E242" s="3" t="s">
        <v>998</v>
      </c>
      <c r="F242" s="3" t="s">
        <v>709</v>
      </c>
      <c r="G242" s="3">
        <f>TRUNC(F242*E242,2)</f>
        <v>3.08</v>
      </c>
    </row>
    <row r="243" spans="1:7">
      <c r="A243" s="1" t="s">
        <v>23</v>
      </c>
      <c r="B243" s="1" t="s">
        <v>685</v>
      </c>
      <c r="C243" s="2" t="s">
        <v>686</v>
      </c>
      <c r="D243" s="1" t="s">
        <v>220</v>
      </c>
      <c r="E243" s="3" t="s">
        <v>998</v>
      </c>
      <c r="F243" s="3" t="s">
        <v>689</v>
      </c>
      <c r="G243" s="3">
        <f>TRUNC(F243*E243,2)</f>
        <v>3.95</v>
      </c>
    </row>
    <row r="244" spans="1:7">
      <c r="A244" s="1315" t="s">
        <v>252</v>
      </c>
      <c r="B244" s="1316"/>
      <c r="C244" s="1316"/>
      <c r="D244" s="1316"/>
      <c r="E244" s="1316"/>
      <c r="F244" s="1317"/>
      <c r="G244" s="3">
        <f>SUM(G241:G243)</f>
        <v>8.92</v>
      </c>
    </row>
    <row r="245" spans="1:7" ht="36">
      <c r="A245" s="1" t="s">
        <v>1000</v>
      </c>
      <c r="B245" s="1" t="s">
        <v>106</v>
      </c>
      <c r="C245" s="2" t="s">
        <v>107</v>
      </c>
      <c r="D245" s="1" t="s">
        <v>57</v>
      </c>
      <c r="E245" s="3" t="s">
        <v>4</v>
      </c>
      <c r="F245" s="3" t="s">
        <v>987</v>
      </c>
      <c r="G245" s="3"/>
    </row>
    <row r="246" spans="1:7">
      <c r="A246" s="4" t="s">
        <v>245</v>
      </c>
      <c r="B246" s="4" t="s">
        <v>246</v>
      </c>
      <c r="C246" s="5" t="s">
        <v>247</v>
      </c>
      <c r="D246" s="4" t="s">
        <v>248</v>
      </c>
      <c r="E246" s="8" t="s">
        <v>249</v>
      </c>
      <c r="F246" s="3" t="s">
        <v>250</v>
      </c>
      <c r="G246" s="3" t="s">
        <v>251</v>
      </c>
    </row>
    <row r="247" spans="1:7" ht="36">
      <c r="A247" s="1" t="s">
        <v>6</v>
      </c>
      <c r="B247" s="1" t="s">
        <v>1001</v>
      </c>
      <c r="C247" s="2" t="s">
        <v>1002</v>
      </c>
      <c r="D247" s="1" t="s">
        <v>57</v>
      </c>
      <c r="E247" s="3" t="s">
        <v>1003</v>
      </c>
      <c r="F247" s="3" t="s">
        <v>391</v>
      </c>
      <c r="G247" s="3">
        <f>TRUNC(F247*E247,2)</f>
        <v>1.05</v>
      </c>
    </row>
    <row r="248" spans="1:7" ht="24">
      <c r="A248" s="1" t="s">
        <v>6</v>
      </c>
      <c r="B248" s="1" t="s">
        <v>1004</v>
      </c>
      <c r="C248" s="2" t="s">
        <v>1005</v>
      </c>
      <c r="D248" s="1" t="s">
        <v>16</v>
      </c>
      <c r="E248" s="3" t="s">
        <v>1006</v>
      </c>
      <c r="F248" s="3" t="s">
        <v>1008</v>
      </c>
      <c r="G248" s="3">
        <f>TRUNC(F248*E248,2)</f>
        <v>0.03</v>
      </c>
    </row>
    <row r="249" spans="1:7" ht="24">
      <c r="A249" s="1" t="s">
        <v>23</v>
      </c>
      <c r="B249" s="1" t="s">
        <v>706</v>
      </c>
      <c r="C249" s="2" t="s">
        <v>707</v>
      </c>
      <c r="D249" s="1" t="s">
        <v>220</v>
      </c>
      <c r="E249" s="3" t="s">
        <v>1007</v>
      </c>
      <c r="F249" s="3" t="s">
        <v>709</v>
      </c>
      <c r="G249" s="3">
        <f>TRUNC(F249*E249,2)</f>
        <v>0.34</v>
      </c>
    </row>
    <row r="250" spans="1:7">
      <c r="A250" s="1" t="s">
        <v>23</v>
      </c>
      <c r="B250" s="1" t="s">
        <v>685</v>
      </c>
      <c r="C250" s="2" t="s">
        <v>686</v>
      </c>
      <c r="D250" s="1" t="s">
        <v>220</v>
      </c>
      <c r="E250" s="3" t="s">
        <v>1007</v>
      </c>
      <c r="F250" s="3" t="s">
        <v>689</v>
      </c>
      <c r="G250" s="3">
        <f>TRUNC(F250*E250,2)</f>
        <v>0.44</v>
      </c>
    </row>
    <row r="251" spans="1:7">
      <c r="A251" s="1315" t="s">
        <v>252</v>
      </c>
      <c r="B251" s="1316"/>
      <c r="C251" s="1316"/>
      <c r="D251" s="1316"/>
      <c r="E251" s="1316"/>
      <c r="F251" s="1317"/>
      <c r="G251" s="3">
        <f>SUM(G247:G250)</f>
        <v>1.86</v>
      </c>
    </row>
    <row r="252" spans="1:7" ht="36">
      <c r="A252" s="1" t="s">
        <v>1009</v>
      </c>
      <c r="B252" s="1" t="s">
        <v>109</v>
      </c>
      <c r="C252" s="2" t="s">
        <v>110</v>
      </c>
      <c r="D252" s="1" t="s">
        <v>57</v>
      </c>
      <c r="E252" s="3" t="s">
        <v>4</v>
      </c>
      <c r="F252" s="3" t="s">
        <v>987</v>
      </c>
      <c r="G252" s="3"/>
    </row>
    <row r="253" spans="1:7">
      <c r="A253" s="4" t="s">
        <v>245</v>
      </c>
      <c r="B253" s="4" t="s">
        <v>246</v>
      </c>
      <c r="C253" s="5" t="s">
        <v>247</v>
      </c>
      <c r="D253" s="4" t="s">
        <v>248</v>
      </c>
      <c r="E253" s="8" t="s">
        <v>249</v>
      </c>
      <c r="F253" s="3" t="s">
        <v>250</v>
      </c>
      <c r="G253" s="3" t="s">
        <v>251</v>
      </c>
    </row>
    <row r="254" spans="1:7" ht="36">
      <c r="A254" s="1" t="s">
        <v>6</v>
      </c>
      <c r="B254" s="1" t="s">
        <v>1010</v>
      </c>
      <c r="C254" s="2" t="s">
        <v>1011</v>
      </c>
      <c r="D254" s="1" t="s">
        <v>57</v>
      </c>
      <c r="E254" s="3" t="s">
        <v>1003</v>
      </c>
      <c r="F254" s="3" t="s">
        <v>1013</v>
      </c>
      <c r="G254" s="3">
        <f>TRUNC(F254*E254,2)</f>
        <v>1.68</v>
      </c>
    </row>
    <row r="255" spans="1:7" ht="24">
      <c r="A255" s="1" t="s">
        <v>6</v>
      </c>
      <c r="B255" s="1" t="s">
        <v>1004</v>
      </c>
      <c r="C255" s="2" t="s">
        <v>1005</v>
      </c>
      <c r="D255" s="1" t="s">
        <v>16</v>
      </c>
      <c r="E255" s="3" t="s">
        <v>1006</v>
      </c>
      <c r="F255" s="3" t="s">
        <v>1008</v>
      </c>
      <c r="G255" s="3">
        <f>TRUNC(F255*E255,2)</f>
        <v>0.03</v>
      </c>
    </row>
    <row r="256" spans="1:7" ht="24">
      <c r="A256" s="1" t="s">
        <v>23</v>
      </c>
      <c r="B256" s="1" t="s">
        <v>706</v>
      </c>
      <c r="C256" s="2" t="s">
        <v>707</v>
      </c>
      <c r="D256" s="1" t="s">
        <v>220</v>
      </c>
      <c r="E256" s="3" t="s">
        <v>1012</v>
      </c>
      <c r="F256" s="3" t="s">
        <v>709</v>
      </c>
      <c r="G256" s="3">
        <f>TRUNC(F256*E256,2)</f>
        <v>0.42</v>
      </c>
    </row>
    <row r="257" spans="1:7">
      <c r="A257" s="1" t="s">
        <v>23</v>
      </c>
      <c r="B257" s="1" t="s">
        <v>685</v>
      </c>
      <c r="C257" s="2" t="s">
        <v>686</v>
      </c>
      <c r="D257" s="1" t="s">
        <v>220</v>
      </c>
      <c r="E257" s="3" t="s">
        <v>1012</v>
      </c>
      <c r="F257" s="3" t="s">
        <v>689</v>
      </c>
      <c r="G257" s="3">
        <f>TRUNC(F257*E257,2)</f>
        <v>0.55000000000000004</v>
      </c>
    </row>
    <row r="258" spans="1:7">
      <c r="A258" s="1315" t="s">
        <v>252</v>
      </c>
      <c r="B258" s="1316"/>
      <c r="C258" s="1316"/>
      <c r="D258" s="1316"/>
      <c r="E258" s="1316"/>
      <c r="F258" s="1317"/>
      <c r="G258" s="3">
        <f>SUM(G254:G257)</f>
        <v>2.6799999999999997</v>
      </c>
    </row>
    <row r="259" spans="1:7" ht="36">
      <c r="A259" s="1" t="s">
        <v>1014</v>
      </c>
      <c r="B259" s="1" t="s">
        <v>112</v>
      </c>
      <c r="C259" s="2" t="s">
        <v>113</v>
      </c>
      <c r="D259" s="1" t="s">
        <v>57</v>
      </c>
      <c r="E259" s="3" t="s">
        <v>4</v>
      </c>
      <c r="F259" s="3" t="s">
        <v>987</v>
      </c>
      <c r="G259" s="3"/>
    </row>
    <row r="260" spans="1:7">
      <c r="A260" s="4" t="s">
        <v>245</v>
      </c>
      <c r="B260" s="4" t="s">
        <v>246</v>
      </c>
      <c r="C260" s="5" t="s">
        <v>247</v>
      </c>
      <c r="D260" s="4" t="s">
        <v>248</v>
      </c>
      <c r="E260" s="8" t="s">
        <v>249</v>
      </c>
      <c r="F260" s="3" t="s">
        <v>250</v>
      </c>
      <c r="G260" s="3" t="s">
        <v>251</v>
      </c>
    </row>
    <row r="261" spans="1:7" ht="36">
      <c r="A261" s="1" t="s">
        <v>6</v>
      </c>
      <c r="B261" s="1" t="s">
        <v>1015</v>
      </c>
      <c r="C261" s="2" t="s">
        <v>1016</v>
      </c>
      <c r="D261" s="1" t="s">
        <v>57</v>
      </c>
      <c r="E261" s="3" t="s">
        <v>1003</v>
      </c>
      <c r="F261" s="3" t="s">
        <v>1017</v>
      </c>
      <c r="G261" s="3">
        <f>TRUNC(F261*E261,2)</f>
        <v>3.02</v>
      </c>
    </row>
    <row r="262" spans="1:7" ht="24">
      <c r="A262" s="1" t="s">
        <v>6</v>
      </c>
      <c r="B262" s="1" t="s">
        <v>1004</v>
      </c>
      <c r="C262" s="2" t="s">
        <v>1005</v>
      </c>
      <c r="D262" s="1" t="s">
        <v>16</v>
      </c>
      <c r="E262" s="3" t="s">
        <v>1006</v>
      </c>
      <c r="F262" s="3" t="s">
        <v>1008</v>
      </c>
      <c r="G262" s="3">
        <f>TRUNC(F262*E262,2)</f>
        <v>0.03</v>
      </c>
    </row>
    <row r="263" spans="1:7" ht="24">
      <c r="A263" s="1" t="s">
        <v>23</v>
      </c>
      <c r="B263" s="1" t="s">
        <v>706</v>
      </c>
      <c r="C263" s="2" t="s">
        <v>707</v>
      </c>
      <c r="D263" s="1" t="s">
        <v>220</v>
      </c>
      <c r="E263" s="3" t="s">
        <v>898</v>
      </c>
      <c r="F263" s="3" t="s">
        <v>709</v>
      </c>
      <c r="G263" s="3">
        <f>TRUNC(F263*E263,2)</f>
        <v>0.56999999999999995</v>
      </c>
    </row>
    <row r="264" spans="1:7">
      <c r="A264" s="1" t="s">
        <v>23</v>
      </c>
      <c r="B264" s="1" t="s">
        <v>685</v>
      </c>
      <c r="C264" s="2" t="s">
        <v>686</v>
      </c>
      <c r="D264" s="1" t="s">
        <v>220</v>
      </c>
      <c r="E264" s="3" t="s">
        <v>898</v>
      </c>
      <c r="F264" s="3" t="s">
        <v>689</v>
      </c>
      <c r="G264" s="3">
        <f>TRUNC(F264*E264,2)</f>
        <v>0.73</v>
      </c>
    </row>
    <row r="265" spans="1:7">
      <c r="A265" s="1315" t="s">
        <v>252</v>
      </c>
      <c r="B265" s="1316"/>
      <c r="C265" s="1316"/>
      <c r="D265" s="1316"/>
      <c r="E265" s="1316"/>
      <c r="F265" s="1317"/>
      <c r="G265" s="3">
        <f>SUM(G261:G264)</f>
        <v>4.3499999999999996</v>
      </c>
    </row>
    <row r="266" spans="1:7" ht="36">
      <c r="A266" s="1" t="s">
        <v>1018</v>
      </c>
      <c r="B266" s="1" t="s">
        <v>115</v>
      </c>
      <c r="C266" s="2" t="s">
        <v>116</v>
      </c>
      <c r="D266" s="1" t="s">
        <v>16</v>
      </c>
      <c r="E266" s="3" t="s">
        <v>4</v>
      </c>
      <c r="F266" s="3" t="s">
        <v>987</v>
      </c>
      <c r="G266" s="3"/>
    </row>
    <row r="267" spans="1:7">
      <c r="A267" s="4" t="s">
        <v>245</v>
      </c>
      <c r="B267" s="4" t="s">
        <v>246</v>
      </c>
      <c r="C267" s="5" t="s">
        <v>247</v>
      </c>
      <c r="D267" s="4" t="s">
        <v>248</v>
      </c>
      <c r="E267" s="8" t="s">
        <v>249</v>
      </c>
      <c r="F267" s="3" t="s">
        <v>250</v>
      </c>
      <c r="G267" s="3" t="s">
        <v>251</v>
      </c>
    </row>
    <row r="268" spans="1:7" ht="24">
      <c r="A268" s="1" t="s">
        <v>6</v>
      </c>
      <c r="B268" s="1" t="s">
        <v>1019</v>
      </c>
      <c r="C268" s="2" t="s">
        <v>1020</v>
      </c>
      <c r="D268" s="1" t="s">
        <v>16</v>
      </c>
      <c r="E268" s="3" t="s">
        <v>214</v>
      </c>
      <c r="F268" s="3" t="s">
        <v>1022</v>
      </c>
      <c r="G268" s="3">
        <f>TRUNC(F268*E268,2)</f>
        <v>2.95</v>
      </c>
    </row>
    <row r="269" spans="1:7" ht="24">
      <c r="A269" s="1" t="s">
        <v>23</v>
      </c>
      <c r="B269" s="1" t="s">
        <v>706</v>
      </c>
      <c r="C269" s="2" t="s">
        <v>707</v>
      </c>
      <c r="D269" s="1" t="s">
        <v>220</v>
      </c>
      <c r="E269" s="3" t="s">
        <v>1021</v>
      </c>
      <c r="F269" s="3" t="s">
        <v>709</v>
      </c>
      <c r="G269" s="3">
        <f>TRUNC(F269*E269,2)</f>
        <v>2.04</v>
      </c>
    </row>
    <row r="270" spans="1:7">
      <c r="A270" s="1" t="s">
        <v>23</v>
      </c>
      <c r="B270" s="1" t="s">
        <v>685</v>
      </c>
      <c r="C270" s="2" t="s">
        <v>686</v>
      </c>
      <c r="D270" s="1" t="s">
        <v>220</v>
      </c>
      <c r="E270" s="3" t="s">
        <v>1021</v>
      </c>
      <c r="F270" s="3" t="s">
        <v>689</v>
      </c>
      <c r="G270" s="3">
        <f>TRUNC(F270*E270,2)</f>
        <v>2.62</v>
      </c>
    </row>
    <row r="271" spans="1:7">
      <c r="A271" s="1315" t="s">
        <v>252</v>
      </c>
      <c r="B271" s="1316"/>
      <c r="C271" s="1316"/>
      <c r="D271" s="1316"/>
      <c r="E271" s="1316"/>
      <c r="F271" s="1317"/>
      <c r="G271" s="3">
        <f>SUM(G268:G270)</f>
        <v>7.61</v>
      </c>
    </row>
    <row r="272" spans="1:7" ht="36">
      <c r="A272" s="1" t="s">
        <v>1023</v>
      </c>
      <c r="B272" s="1" t="s">
        <v>117</v>
      </c>
      <c r="C272" s="2" t="s">
        <v>118</v>
      </c>
      <c r="D272" s="1" t="s">
        <v>16</v>
      </c>
      <c r="E272" s="3" t="s">
        <v>4</v>
      </c>
      <c r="F272" s="3" t="s">
        <v>987</v>
      </c>
      <c r="G272" s="3"/>
    </row>
    <row r="273" spans="1:7">
      <c r="A273" s="4" t="s">
        <v>245</v>
      </c>
      <c r="B273" s="4" t="s">
        <v>246</v>
      </c>
      <c r="C273" s="5" t="s">
        <v>247</v>
      </c>
      <c r="D273" s="4" t="s">
        <v>248</v>
      </c>
      <c r="E273" s="8" t="s">
        <v>249</v>
      </c>
      <c r="F273" s="3" t="s">
        <v>250</v>
      </c>
      <c r="G273" s="3" t="s">
        <v>251</v>
      </c>
    </row>
    <row r="274" spans="1:7" ht="24">
      <c r="A274" s="1" t="s">
        <v>6</v>
      </c>
      <c r="B274" s="1" t="s">
        <v>1024</v>
      </c>
      <c r="C274" s="2" t="s">
        <v>1025</v>
      </c>
      <c r="D274" s="1" t="s">
        <v>16</v>
      </c>
      <c r="E274" s="3" t="s">
        <v>214</v>
      </c>
      <c r="F274" s="3" t="s">
        <v>1028</v>
      </c>
      <c r="G274" s="3">
        <f>TRUNC(F274*E274,2)</f>
        <v>1.74</v>
      </c>
    </row>
    <row r="275" spans="1:7" ht="36">
      <c r="A275" s="1" t="s">
        <v>6</v>
      </c>
      <c r="B275" s="1" t="s">
        <v>1026</v>
      </c>
      <c r="C275" s="2" t="s">
        <v>1027</v>
      </c>
      <c r="D275" s="1" t="s">
        <v>16</v>
      </c>
      <c r="E275" s="3" t="s">
        <v>214</v>
      </c>
      <c r="F275" s="3" t="s">
        <v>1029</v>
      </c>
      <c r="G275" s="3">
        <f>TRUNC(F275*E275,2)</f>
        <v>0.9</v>
      </c>
    </row>
    <row r="276" spans="1:7">
      <c r="A276" s="1" t="s">
        <v>23</v>
      </c>
      <c r="B276" s="1" t="s">
        <v>685</v>
      </c>
      <c r="C276" s="2" t="s">
        <v>686</v>
      </c>
      <c r="D276" s="1" t="s">
        <v>220</v>
      </c>
      <c r="E276" s="3" t="s">
        <v>182</v>
      </c>
      <c r="F276" s="3" t="s">
        <v>689</v>
      </c>
      <c r="G276" s="3">
        <f>TRUNC(F276*E276,2)</f>
        <v>3.34</v>
      </c>
    </row>
    <row r="277" spans="1:7">
      <c r="A277" s="1315" t="s">
        <v>252</v>
      </c>
      <c r="B277" s="1316"/>
      <c r="C277" s="1316"/>
      <c r="D277" s="1316"/>
      <c r="E277" s="1316"/>
      <c r="F277" s="1317"/>
      <c r="G277" s="3">
        <f>SUM(G274:G276)</f>
        <v>5.98</v>
      </c>
    </row>
    <row r="278" spans="1:7" ht="36">
      <c r="A278" s="1" t="s">
        <v>1030</v>
      </c>
      <c r="B278" s="1" t="s">
        <v>119</v>
      </c>
      <c r="C278" s="2" t="s">
        <v>120</v>
      </c>
      <c r="D278" s="1" t="s">
        <v>16</v>
      </c>
      <c r="E278" s="3" t="s">
        <v>4</v>
      </c>
      <c r="F278" s="3" t="s">
        <v>987</v>
      </c>
      <c r="G278" s="3"/>
    </row>
    <row r="279" spans="1:7">
      <c r="A279" s="4" t="s">
        <v>245</v>
      </c>
      <c r="B279" s="4" t="s">
        <v>246</v>
      </c>
      <c r="C279" s="5" t="s">
        <v>247</v>
      </c>
      <c r="D279" s="4" t="s">
        <v>248</v>
      </c>
      <c r="E279" s="8" t="s">
        <v>249</v>
      </c>
      <c r="F279" s="3" t="s">
        <v>250</v>
      </c>
      <c r="G279" s="3" t="s">
        <v>251</v>
      </c>
    </row>
    <row r="280" spans="1:7" ht="36">
      <c r="A280" s="1" t="s">
        <v>23</v>
      </c>
      <c r="B280" s="1" t="s">
        <v>1031</v>
      </c>
      <c r="C280" s="2" t="s">
        <v>1032</v>
      </c>
      <c r="D280" s="1" t="s">
        <v>16</v>
      </c>
      <c r="E280" s="3" t="s">
        <v>214</v>
      </c>
      <c r="F280" s="3" t="s">
        <v>1035</v>
      </c>
      <c r="G280" s="3">
        <f>TRUNC(F280*E280,2)</f>
        <v>4.91</v>
      </c>
    </row>
    <row r="281" spans="1:7" ht="36">
      <c r="A281" s="1" t="s">
        <v>23</v>
      </c>
      <c r="B281" s="1" t="s">
        <v>1033</v>
      </c>
      <c r="C281" s="2" t="s">
        <v>1034</v>
      </c>
      <c r="D281" s="1" t="s">
        <v>16</v>
      </c>
      <c r="E281" s="3" t="s">
        <v>214</v>
      </c>
      <c r="F281" s="3" t="s">
        <v>1036</v>
      </c>
      <c r="G281" s="3">
        <f>TRUNC(F281*E281,2)</f>
        <v>12.35</v>
      </c>
    </row>
    <row r="282" spans="1:7">
      <c r="A282" s="1315" t="s">
        <v>252</v>
      </c>
      <c r="B282" s="1316"/>
      <c r="C282" s="1316"/>
      <c r="D282" s="1316"/>
      <c r="E282" s="1316"/>
      <c r="F282" s="1317"/>
      <c r="G282" s="3">
        <f>SUM(G280:G281)</f>
        <v>17.259999999999998</v>
      </c>
    </row>
    <row r="283" spans="1:7" ht="36">
      <c r="A283" s="1" t="s">
        <v>1037</v>
      </c>
      <c r="B283" s="1" t="s">
        <v>121</v>
      </c>
      <c r="C283" s="2" t="s">
        <v>122</v>
      </c>
      <c r="D283" s="1" t="s">
        <v>16</v>
      </c>
      <c r="E283" s="3" t="s">
        <v>4</v>
      </c>
      <c r="F283" s="3" t="s">
        <v>987</v>
      </c>
      <c r="G283" s="3"/>
    </row>
    <row r="284" spans="1:7">
      <c r="A284" s="4" t="s">
        <v>245</v>
      </c>
      <c r="B284" s="4" t="s">
        <v>246</v>
      </c>
      <c r="C284" s="5" t="s">
        <v>247</v>
      </c>
      <c r="D284" s="4" t="s">
        <v>248</v>
      </c>
      <c r="E284" s="8" t="s">
        <v>249</v>
      </c>
      <c r="F284" s="3" t="s">
        <v>250</v>
      </c>
      <c r="G284" s="3" t="s">
        <v>251</v>
      </c>
    </row>
    <row r="285" spans="1:7" ht="36">
      <c r="A285" s="1" t="s">
        <v>23</v>
      </c>
      <c r="B285" s="1" t="s">
        <v>1031</v>
      </c>
      <c r="C285" s="2" t="s">
        <v>1032</v>
      </c>
      <c r="D285" s="1" t="s">
        <v>16</v>
      </c>
      <c r="E285" s="3" t="s">
        <v>214</v>
      </c>
      <c r="F285" s="3" t="s">
        <v>1035</v>
      </c>
      <c r="G285" s="3">
        <f>TRUNC(F285*E285,2)</f>
        <v>4.91</v>
      </c>
    </row>
    <row r="286" spans="1:7" ht="36">
      <c r="A286" s="1" t="s">
        <v>23</v>
      </c>
      <c r="B286" s="1" t="s">
        <v>1038</v>
      </c>
      <c r="C286" s="2" t="s">
        <v>1039</v>
      </c>
      <c r="D286" s="1" t="s">
        <v>16</v>
      </c>
      <c r="E286" s="3" t="s">
        <v>214</v>
      </c>
      <c r="F286" s="3" t="s">
        <v>1040</v>
      </c>
      <c r="G286" s="3">
        <f>TRUNC(F286*E286,2)</f>
        <v>22.73</v>
      </c>
    </row>
    <row r="287" spans="1:7">
      <c r="A287" s="1315" t="s">
        <v>252</v>
      </c>
      <c r="B287" s="1316"/>
      <c r="C287" s="1316"/>
      <c r="D287" s="1316"/>
      <c r="E287" s="1316"/>
      <c r="F287" s="1317"/>
      <c r="G287" s="3">
        <f>SUM(G285:G286)</f>
        <v>27.64</v>
      </c>
    </row>
    <row r="288" spans="1:7" ht="36">
      <c r="A288" s="1" t="s">
        <v>1041</v>
      </c>
      <c r="B288" s="1" t="s">
        <v>124</v>
      </c>
      <c r="C288" s="2" t="s">
        <v>125</v>
      </c>
      <c r="D288" s="1" t="s">
        <v>16</v>
      </c>
      <c r="E288" s="3" t="s">
        <v>4</v>
      </c>
      <c r="F288" s="3" t="s">
        <v>987</v>
      </c>
      <c r="G288" s="3"/>
    </row>
    <row r="289" spans="1:7">
      <c r="A289" s="4" t="s">
        <v>245</v>
      </c>
      <c r="B289" s="4" t="s">
        <v>246</v>
      </c>
      <c r="C289" s="5" t="s">
        <v>247</v>
      </c>
      <c r="D289" s="4" t="s">
        <v>248</v>
      </c>
      <c r="E289" s="8" t="s">
        <v>249</v>
      </c>
      <c r="F289" s="3" t="s">
        <v>250</v>
      </c>
      <c r="G289" s="3" t="s">
        <v>251</v>
      </c>
    </row>
    <row r="290" spans="1:7" ht="36">
      <c r="A290" s="1" t="s">
        <v>23</v>
      </c>
      <c r="B290" s="1" t="s">
        <v>1031</v>
      </c>
      <c r="C290" s="2" t="s">
        <v>1032</v>
      </c>
      <c r="D290" s="1" t="s">
        <v>16</v>
      </c>
      <c r="E290" s="3" t="s">
        <v>214</v>
      </c>
      <c r="F290" s="3" t="s">
        <v>1035</v>
      </c>
      <c r="G290" s="3">
        <f>TRUNC(F290*E290,2)</f>
        <v>4.91</v>
      </c>
    </row>
    <row r="291" spans="1:7" ht="36">
      <c r="A291" s="1" t="s">
        <v>23</v>
      </c>
      <c r="B291" s="1" t="s">
        <v>1042</v>
      </c>
      <c r="C291" s="2" t="s">
        <v>1043</v>
      </c>
      <c r="D291" s="1" t="s">
        <v>16</v>
      </c>
      <c r="E291" s="3" t="s">
        <v>214</v>
      </c>
      <c r="F291" s="3" t="s">
        <v>1044</v>
      </c>
      <c r="G291" s="3">
        <f>TRUNC(F291*E291,2)</f>
        <v>24.22</v>
      </c>
    </row>
    <row r="292" spans="1:7">
      <c r="A292" s="1315" t="s">
        <v>252</v>
      </c>
      <c r="B292" s="1316"/>
      <c r="C292" s="1316"/>
      <c r="D292" s="1316"/>
      <c r="E292" s="1316"/>
      <c r="F292" s="1317"/>
      <c r="G292" s="3">
        <f>SUM(G290:G291)</f>
        <v>29.13</v>
      </c>
    </row>
    <row r="293" spans="1:7" ht="60">
      <c r="A293" s="1" t="s">
        <v>1045</v>
      </c>
      <c r="B293" s="1" t="s">
        <v>127</v>
      </c>
      <c r="C293" s="2" t="s">
        <v>128</v>
      </c>
      <c r="D293" s="1" t="s">
        <v>3</v>
      </c>
      <c r="E293" s="3" t="s">
        <v>4</v>
      </c>
      <c r="F293" s="3" t="s">
        <v>1046</v>
      </c>
      <c r="G293" s="3"/>
    </row>
    <row r="294" spans="1:7">
      <c r="A294" s="4" t="s">
        <v>245</v>
      </c>
      <c r="B294" s="4" t="s">
        <v>246</v>
      </c>
      <c r="C294" s="5" t="s">
        <v>247</v>
      </c>
      <c r="D294" s="4" t="s">
        <v>248</v>
      </c>
      <c r="E294" s="8" t="s">
        <v>249</v>
      </c>
      <c r="F294" s="3" t="s">
        <v>250</v>
      </c>
      <c r="G294" s="3" t="s">
        <v>251</v>
      </c>
    </row>
    <row r="295" spans="1:7" ht="24">
      <c r="A295" s="1" t="s">
        <v>6</v>
      </c>
      <c r="B295" s="1" t="s">
        <v>1047</v>
      </c>
      <c r="C295" s="2" t="s">
        <v>1048</v>
      </c>
      <c r="D295" s="1" t="s">
        <v>57</v>
      </c>
      <c r="E295" s="3" t="s">
        <v>1049</v>
      </c>
      <c r="F295" s="3" t="s">
        <v>1061</v>
      </c>
      <c r="G295" s="3">
        <f t="shared" ref="G295:G300" si="9">TRUNC(F295*E295,2)</f>
        <v>7.04</v>
      </c>
    </row>
    <row r="296" spans="1:7" ht="24">
      <c r="A296" s="1" t="s">
        <v>6</v>
      </c>
      <c r="B296" s="1" t="s">
        <v>1050</v>
      </c>
      <c r="C296" s="2" t="s">
        <v>1051</v>
      </c>
      <c r="D296" s="1" t="s">
        <v>361</v>
      </c>
      <c r="E296" s="3" t="s">
        <v>1012</v>
      </c>
      <c r="F296" s="3" t="s">
        <v>1062</v>
      </c>
      <c r="G296" s="3">
        <f t="shared" si="9"/>
        <v>0.33</v>
      </c>
    </row>
    <row r="297" spans="1:7" ht="24">
      <c r="A297" s="1" t="s">
        <v>23</v>
      </c>
      <c r="B297" s="1" t="s">
        <v>1052</v>
      </c>
      <c r="C297" s="2" t="s">
        <v>1053</v>
      </c>
      <c r="D297" s="1" t="s">
        <v>220</v>
      </c>
      <c r="E297" s="3" t="s">
        <v>991</v>
      </c>
      <c r="F297" s="3" t="s">
        <v>1063</v>
      </c>
      <c r="G297" s="3">
        <f t="shared" si="9"/>
        <v>0.96</v>
      </c>
    </row>
    <row r="298" spans="1:7" ht="24">
      <c r="A298" s="1" t="s">
        <v>23</v>
      </c>
      <c r="B298" s="1" t="s">
        <v>218</v>
      </c>
      <c r="C298" s="2" t="s">
        <v>219</v>
      </c>
      <c r="D298" s="1" t="s">
        <v>220</v>
      </c>
      <c r="E298" s="3" t="s">
        <v>1054</v>
      </c>
      <c r="F298" s="3" t="s">
        <v>329</v>
      </c>
      <c r="G298" s="3">
        <f t="shared" si="9"/>
        <v>2.08</v>
      </c>
    </row>
    <row r="299" spans="1:7" ht="36">
      <c r="A299" s="1" t="s">
        <v>23</v>
      </c>
      <c r="B299" s="1" t="s">
        <v>1055</v>
      </c>
      <c r="C299" s="2" t="s">
        <v>1056</v>
      </c>
      <c r="D299" s="1" t="s">
        <v>493</v>
      </c>
      <c r="E299" s="3" t="s">
        <v>1057</v>
      </c>
      <c r="F299" s="3" t="s">
        <v>1064</v>
      </c>
      <c r="G299" s="3">
        <f t="shared" si="9"/>
        <v>0.06</v>
      </c>
    </row>
    <row r="300" spans="1:7" ht="36">
      <c r="A300" s="1" t="s">
        <v>23</v>
      </c>
      <c r="B300" s="1" t="s">
        <v>1058</v>
      </c>
      <c r="C300" s="2" t="s">
        <v>1059</v>
      </c>
      <c r="D300" s="1" t="s">
        <v>500</v>
      </c>
      <c r="E300" s="3" t="s">
        <v>1060</v>
      </c>
      <c r="F300" s="3" t="s">
        <v>1065</v>
      </c>
      <c r="G300" s="3">
        <f t="shared" si="9"/>
        <v>0.08</v>
      </c>
    </row>
    <row r="301" spans="1:7">
      <c r="A301" s="1315" t="s">
        <v>252</v>
      </c>
      <c r="B301" s="1316"/>
      <c r="C301" s="1316"/>
      <c r="D301" s="1316"/>
      <c r="E301" s="1316"/>
      <c r="F301" s="1317"/>
      <c r="G301" s="3">
        <f>SUM(G295:G300)</f>
        <v>10.55</v>
      </c>
    </row>
    <row r="302" spans="1:7" ht="36">
      <c r="A302" s="1" t="s">
        <v>1066</v>
      </c>
      <c r="B302" s="1" t="s">
        <v>130</v>
      </c>
      <c r="C302" s="2" t="s">
        <v>131</v>
      </c>
      <c r="D302" s="1" t="s">
        <v>57</v>
      </c>
      <c r="E302" s="3" t="s">
        <v>4</v>
      </c>
      <c r="F302" s="3" t="s">
        <v>1067</v>
      </c>
      <c r="G302" s="3"/>
    </row>
    <row r="303" spans="1:7">
      <c r="A303" s="4" t="s">
        <v>245</v>
      </c>
      <c r="B303" s="4" t="s">
        <v>246</v>
      </c>
      <c r="C303" s="5" t="s">
        <v>247</v>
      </c>
      <c r="D303" s="4" t="s">
        <v>248</v>
      </c>
      <c r="E303" s="8" t="s">
        <v>249</v>
      </c>
      <c r="F303" s="3" t="s">
        <v>250</v>
      </c>
      <c r="G303" s="3" t="s">
        <v>251</v>
      </c>
    </row>
    <row r="304" spans="1:7" ht="36">
      <c r="A304" s="1" t="s">
        <v>6</v>
      </c>
      <c r="B304" s="1" t="s">
        <v>1068</v>
      </c>
      <c r="C304" s="2" t="s">
        <v>1069</v>
      </c>
      <c r="D304" s="1" t="s">
        <v>57</v>
      </c>
      <c r="E304" s="3" t="s">
        <v>1070</v>
      </c>
      <c r="F304" s="3" t="s">
        <v>1072</v>
      </c>
      <c r="G304" s="3">
        <f>TRUNC(F304*E304,2)</f>
        <v>9.61</v>
      </c>
    </row>
    <row r="305" spans="1:7" ht="24">
      <c r="A305" s="1" t="s">
        <v>6</v>
      </c>
      <c r="B305" s="1" t="s">
        <v>1004</v>
      </c>
      <c r="C305" s="2" t="s">
        <v>1005</v>
      </c>
      <c r="D305" s="1" t="s">
        <v>16</v>
      </c>
      <c r="E305" s="3" t="s">
        <v>960</v>
      </c>
      <c r="F305" s="3" t="s">
        <v>1008</v>
      </c>
      <c r="G305" s="3">
        <f>TRUNC(F305*E305,2)</f>
        <v>0.03</v>
      </c>
    </row>
    <row r="306" spans="1:7" ht="24">
      <c r="A306" s="1" t="s">
        <v>23</v>
      </c>
      <c r="B306" s="1" t="s">
        <v>706</v>
      </c>
      <c r="C306" s="2" t="s">
        <v>707</v>
      </c>
      <c r="D306" s="1" t="s">
        <v>220</v>
      </c>
      <c r="E306" s="3" t="s">
        <v>1071</v>
      </c>
      <c r="F306" s="3" t="s">
        <v>709</v>
      </c>
      <c r="G306" s="3">
        <f>TRUNC(F306*E306,2)</f>
        <v>0.18</v>
      </c>
    </row>
    <row r="307" spans="1:7">
      <c r="A307" s="1" t="s">
        <v>23</v>
      </c>
      <c r="B307" s="1" t="s">
        <v>685</v>
      </c>
      <c r="C307" s="2" t="s">
        <v>686</v>
      </c>
      <c r="D307" s="1" t="s">
        <v>220</v>
      </c>
      <c r="E307" s="3" t="s">
        <v>1071</v>
      </c>
      <c r="F307" s="3" t="s">
        <v>689</v>
      </c>
      <c r="G307" s="3">
        <f>TRUNC(F307*E307,2)</f>
        <v>0.23</v>
      </c>
    </row>
    <row r="308" spans="1:7">
      <c r="A308" s="1315" t="s">
        <v>252</v>
      </c>
      <c r="B308" s="1316"/>
      <c r="C308" s="1316"/>
      <c r="D308" s="1316"/>
      <c r="E308" s="1316"/>
      <c r="F308" s="1317"/>
      <c r="G308" s="3">
        <f>SUM(G304:G307)</f>
        <v>10.049999999999999</v>
      </c>
    </row>
    <row r="309" spans="1:7" ht="24">
      <c r="A309" s="1" t="s">
        <v>1073</v>
      </c>
      <c r="B309" s="1" t="s">
        <v>132</v>
      </c>
      <c r="C309" s="2" t="s">
        <v>133</v>
      </c>
      <c r="D309" s="1" t="s">
        <v>134</v>
      </c>
      <c r="E309" s="3" t="s">
        <v>4</v>
      </c>
      <c r="F309" s="3" t="s">
        <v>1074</v>
      </c>
      <c r="G309" s="3"/>
    </row>
    <row r="310" spans="1:7">
      <c r="A310" s="4" t="s">
        <v>245</v>
      </c>
      <c r="B310" s="4" t="s">
        <v>246</v>
      </c>
      <c r="C310" s="5" t="s">
        <v>247</v>
      </c>
      <c r="D310" s="4" t="s">
        <v>248</v>
      </c>
      <c r="E310" s="8" t="s">
        <v>249</v>
      </c>
      <c r="F310" s="3" t="s">
        <v>250</v>
      </c>
      <c r="G310" s="3" t="s">
        <v>251</v>
      </c>
    </row>
    <row r="311" spans="1:7">
      <c r="A311" s="1" t="s">
        <v>23</v>
      </c>
      <c r="B311" s="1" t="s">
        <v>362</v>
      </c>
      <c r="C311" s="2" t="s">
        <v>363</v>
      </c>
      <c r="D311" s="1" t="s">
        <v>220</v>
      </c>
      <c r="E311" s="3" t="s">
        <v>1075</v>
      </c>
      <c r="F311" s="3">
        <v>14.37</v>
      </c>
      <c r="G311" s="3">
        <f>TRUNC(F311*E311,2)</f>
        <v>56.84</v>
      </c>
    </row>
    <row r="312" spans="1:7">
      <c r="A312" s="1315" t="s">
        <v>252</v>
      </c>
      <c r="B312" s="1316"/>
      <c r="C312" s="1316"/>
      <c r="D312" s="1316"/>
      <c r="E312" s="1316"/>
      <c r="F312" s="1317"/>
      <c r="G312" s="3">
        <f>SUM(G311:G311)</f>
        <v>56.84</v>
      </c>
    </row>
    <row r="313" spans="1:7" ht="60">
      <c r="A313" s="1" t="s">
        <v>1076</v>
      </c>
      <c r="B313" s="1" t="s">
        <v>136</v>
      </c>
      <c r="C313" s="2" t="s">
        <v>137</v>
      </c>
      <c r="D313" s="1" t="s">
        <v>3</v>
      </c>
      <c r="E313" s="3" t="s">
        <v>4</v>
      </c>
      <c r="F313" s="3" t="s">
        <v>1077</v>
      </c>
      <c r="G313" s="3"/>
    </row>
    <row r="314" spans="1:7">
      <c r="A314" s="4" t="s">
        <v>245</v>
      </c>
      <c r="B314" s="4" t="s">
        <v>246</v>
      </c>
      <c r="C314" s="5" t="s">
        <v>247</v>
      </c>
      <c r="D314" s="4" t="s">
        <v>248</v>
      </c>
      <c r="E314" s="8" t="s">
        <v>249</v>
      </c>
      <c r="F314" s="3" t="s">
        <v>250</v>
      </c>
      <c r="G314" s="3" t="s">
        <v>251</v>
      </c>
    </row>
    <row r="315" spans="1:7" ht="36">
      <c r="A315" s="1" t="s">
        <v>6</v>
      </c>
      <c r="B315" s="1" t="s">
        <v>1078</v>
      </c>
      <c r="C315" s="2" t="s">
        <v>1079</v>
      </c>
      <c r="D315" s="1" t="s">
        <v>9</v>
      </c>
      <c r="E315" s="3" t="s">
        <v>1080</v>
      </c>
      <c r="F315" s="3" t="s">
        <v>1090</v>
      </c>
      <c r="G315" s="3">
        <f t="shared" ref="G315:G321" si="10">TRUNC(F315*E315,2)</f>
        <v>0.18</v>
      </c>
    </row>
    <row r="316" spans="1:7" ht="36">
      <c r="A316" s="1" t="s">
        <v>6</v>
      </c>
      <c r="B316" s="1" t="s">
        <v>1081</v>
      </c>
      <c r="C316" s="2" t="s">
        <v>1082</v>
      </c>
      <c r="D316" s="1" t="s">
        <v>16</v>
      </c>
      <c r="E316" s="3" t="s">
        <v>1080</v>
      </c>
      <c r="F316" s="3" t="s">
        <v>1091</v>
      </c>
      <c r="G316" s="3">
        <f t="shared" si="10"/>
        <v>2.83</v>
      </c>
    </row>
    <row r="317" spans="1:7" ht="24">
      <c r="A317" s="1" t="s">
        <v>6</v>
      </c>
      <c r="B317" s="1" t="s">
        <v>1083</v>
      </c>
      <c r="C317" s="2" t="s">
        <v>1084</v>
      </c>
      <c r="D317" s="1" t="s">
        <v>3</v>
      </c>
      <c r="E317" s="3" t="s">
        <v>1085</v>
      </c>
      <c r="F317" s="3" t="s">
        <v>1092</v>
      </c>
      <c r="G317" s="3">
        <f t="shared" si="10"/>
        <v>27.91</v>
      </c>
    </row>
    <row r="318" spans="1:7">
      <c r="A318" s="1" t="s">
        <v>23</v>
      </c>
      <c r="B318" s="1" t="s">
        <v>362</v>
      </c>
      <c r="C318" s="2" t="s">
        <v>363</v>
      </c>
      <c r="D318" s="1" t="s">
        <v>220</v>
      </c>
      <c r="E318" s="3" t="s">
        <v>1086</v>
      </c>
      <c r="F318" s="3" t="s">
        <v>506</v>
      </c>
      <c r="G318" s="3">
        <f t="shared" si="10"/>
        <v>2.38</v>
      </c>
    </row>
    <row r="319" spans="1:7">
      <c r="A319" s="1" t="s">
        <v>23</v>
      </c>
      <c r="B319" s="1" t="s">
        <v>1087</v>
      </c>
      <c r="C319" s="2" t="s">
        <v>1088</v>
      </c>
      <c r="D319" s="1" t="s">
        <v>220</v>
      </c>
      <c r="E319" s="3" t="s">
        <v>758</v>
      </c>
      <c r="F319" s="3" t="s">
        <v>1093</v>
      </c>
      <c r="G319" s="3">
        <f t="shared" si="10"/>
        <v>2.4</v>
      </c>
    </row>
    <row r="320" spans="1:7" ht="36">
      <c r="A320" s="1" t="s">
        <v>23</v>
      </c>
      <c r="B320" s="1" t="s">
        <v>1055</v>
      </c>
      <c r="C320" s="2" t="s">
        <v>1056</v>
      </c>
      <c r="D320" s="1" t="s">
        <v>493</v>
      </c>
      <c r="E320" s="3" t="s">
        <v>1089</v>
      </c>
      <c r="F320" s="3" t="s">
        <v>1064</v>
      </c>
      <c r="G320" s="3">
        <f t="shared" si="10"/>
        <v>7.0000000000000007E-2</v>
      </c>
    </row>
    <row r="321" spans="1:7" ht="36">
      <c r="A321" s="1" t="s">
        <v>23</v>
      </c>
      <c r="B321" s="1" t="s">
        <v>1058</v>
      </c>
      <c r="C321" s="2" t="s">
        <v>1059</v>
      </c>
      <c r="D321" s="1" t="s">
        <v>500</v>
      </c>
      <c r="E321" s="3" t="s">
        <v>595</v>
      </c>
      <c r="F321" s="3" t="s">
        <v>1065</v>
      </c>
      <c r="G321" s="3">
        <f t="shared" si="10"/>
        <v>0.09</v>
      </c>
    </row>
    <row r="322" spans="1:7">
      <c r="A322" s="1315" t="s">
        <v>252</v>
      </c>
      <c r="B322" s="1316"/>
      <c r="C322" s="1316"/>
      <c r="D322" s="1316"/>
      <c r="E322" s="1316"/>
      <c r="F322" s="1317"/>
      <c r="G322" s="3">
        <f>SUM(G315:G321)</f>
        <v>35.860000000000007</v>
      </c>
    </row>
    <row r="323" spans="1:7" ht="60">
      <c r="A323" s="1" t="s">
        <v>1094</v>
      </c>
      <c r="B323" s="1" t="s">
        <v>138</v>
      </c>
      <c r="C323" s="2" t="s">
        <v>139</v>
      </c>
      <c r="D323" s="1" t="s">
        <v>3</v>
      </c>
      <c r="E323" s="3" t="s">
        <v>4</v>
      </c>
      <c r="F323" s="3" t="s">
        <v>1095</v>
      </c>
      <c r="G323" s="3"/>
    </row>
    <row r="324" spans="1:7">
      <c r="A324" s="4" t="s">
        <v>245</v>
      </c>
      <c r="B324" s="4" t="s">
        <v>246</v>
      </c>
      <c r="C324" s="5" t="s">
        <v>247</v>
      </c>
      <c r="D324" s="4" t="s">
        <v>248</v>
      </c>
      <c r="E324" s="8" t="s">
        <v>249</v>
      </c>
      <c r="F324" s="3" t="s">
        <v>250</v>
      </c>
      <c r="G324" s="3" t="s">
        <v>251</v>
      </c>
    </row>
    <row r="325" spans="1:7" ht="24">
      <c r="A325" s="1" t="s">
        <v>6</v>
      </c>
      <c r="B325" s="1" t="s">
        <v>1096</v>
      </c>
      <c r="C325" s="2" t="s">
        <v>1097</v>
      </c>
      <c r="D325" s="1" t="s">
        <v>16</v>
      </c>
      <c r="E325" s="3" t="s">
        <v>1098</v>
      </c>
      <c r="F325" s="3" t="s">
        <v>1101</v>
      </c>
      <c r="G325" s="3">
        <f>TRUNC(F325*E325,2)</f>
        <v>451.7</v>
      </c>
    </row>
    <row r="326" spans="1:7">
      <c r="A326" s="1" t="s">
        <v>23</v>
      </c>
      <c r="B326" s="1" t="s">
        <v>657</v>
      </c>
      <c r="C326" s="2" t="s">
        <v>658</v>
      </c>
      <c r="D326" s="1" t="s">
        <v>220</v>
      </c>
      <c r="E326" s="3" t="s">
        <v>1099</v>
      </c>
      <c r="F326" s="3" t="s">
        <v>679</v>
      </c>
      <c r="G326" s="3">
        <f>TRUNC(F326*E326,2)</f>
        <v>81.349999999999994</v>
      </c>
    </row>
    <row r="327" spans="1:7">
      <c r="A327" s="1" t="s">
        <v>23</v>
      </c>
      <c r="B327" s="1" t="s">
        <v>362</v>
      </c>
      <c r="C327" s="2" t="s">
        <v>363</v>
      </c>
      <c r="D327" s="1" t="s">
        <v>220</v>
      </c>
      <c r="E327" s="3" t="s">
        <v>1100</v>
      </c>
      <c r="F327" s="3" t="s">
        <v>506</v>
      </c>
      <c r="G327" s="3">
        <f>TRUNC(F327*E327,2)</f>
        <v>32.92</v>
      </c>
    </row>
    <row r="328" spans="1:7" ht="36">
      <c r="A328" s="1" t="s">
        <v>23</v>
      </c>
      <c r="B328" s="1" t="s">
        <v>930</v>
      </c>
      <c r="C328" s="2" t="s">
        <v>931</v>
      </c>
      <c r="D328" s="1" t="s">
        <v>134</v>
      </c>
      <c r="E328" s="3" t="s">
        <v>874</v>
      </c>
      <c r="F328" s="3" t="s">
        <v>932</v>
      </c>
      <c r="G328" s="3">
        <f>TRUNC(F328*E328,2)</f>
        <v>8.9600000000000009</v>
      </c>
    </row>
    <row r="329" spans="1:7">
      <c r="A329" s="1315" t="s">
        <v>252</v>
      </c>
      <c r="B329" s="1316"/>
      <c r="C329" s="1316"/>
      <c r="D329" s="1316"/>
      <c r="E329" s="1316"/>
      <c r="F329" s="1317"/>
      <c r="G329" s="3">
        <f>SUM(G325:G328)</f>
        <v>574.92999999999995</v>
      </c>
    </row>
    <row r="330" spans="1:7" ht="24">
      <c r="A330" s="1" t="s">
        <v>1102</v>
      </c>
      <c r="B330" s="1" t="s">
        <v>141</v>
      </c>
      <c r="C330" s="2" t="s">
        <v>142</v>
      </c>
      <c r="D330" s="1" t="s">
        <v>3</v>
      </c>
      <c r="E330" s="3" t="s">
        <v>4</v>
      </c>
      <c r="F330" s="3" t="s">
        <v>1103</v>
      </c>
      <c r="G330" s="3"/>
    </row>
    <row r="331" spans="1:7">
      <c r="A331" s="4" t="s">
        <v>245</v>
      </c>
      <c r="B331" s="4" t="s">
        <v>246</v>
      </c>
      <c r="C331" s="5" t="s">
        <v>247</v>
      </c>
      <c r="D331" s="4" t="s">
        <v>248</v>
      </c>
      <c r="E331" s="8" t="s">
        <v>249</v>
      </c>
      <c r="F331" s="3" t="s">
        <v>250</v>
      </c>
      <c r="G331" s="3" t="s">
        <v>251</v>
      </c>
    </row>
    <row r="332" spans="1:7">
      <c r="A332" s="1" t="s">
        <v>23</v>
      </c>
      <c r="B332" s="1" t="s">
        <v>657</v>
      </c>
      <c r="C332" s="2" t="s">
        <v>658</v>
      </c>
      <c r="D332" s="1" t="s">
        <v>220</v>
      </c>
      <c r="E332" s="3" t="s">
        <v>1104</v>
      </c>
      <c r="F332" s="3" t="s">
        <v>679</v>
      </c>
      <c r="G332" s="3">
        <f>TRUNC(F332*E332,2)</f>
        <v>2.89</v>
      </c>
    </row>
    <row r="333" spans="1:7">
      <c r="A333" s="1" t="s">
        <v>23</v>
      </c>
      <c r="B333" s="1" t="s">
        <v>362</v>
      </c>
      <c r="C333" s="2" t="s">
        <v>363</v>
      </c>
      <c r="D333" s="1" t="s">
        <v>220</v>
      </c>
      <c r="E333" s="3" t="s">
        <v>1105</v>
      </c>
      <c r="F333" s="3" t="s">
        <v>506</v>
      </c>
      <c r="G333" s="3">
        <f>TRUNC(F333*E333,2)</f>
        <v>0.63</v>
      </c>
    </row>
    <row r="334" spans="1:7" ht="36">
      <c r="A334" s="1" t="s">
        <v>23</v>
      </c>
      <c r="B334" s="1" t="s">
        <v>1106</v>
      </c>
      <c r="C334" s="2" t="s">
        <v>1107</v>
      </c>
      <c r="D334" s="1" t="s">
        <v>134</v>
      </c>
      <c r="E334" s="3" t="s">
        <v>1108</v>
      </c>
      <c r="F334" s="3" t="s">
        <v>1109</v>
      </c>
      <c r="G334" s="3">
        <f>TRUNC(F334*E334,2)</f>
        <v>8.61</v>
      </c>
    </row>
    <row r="335" spans="1:7">
      <c r="A335" s="1315" t="s">
        <v>252</v>
      </c>
      <c r="B335" s="1316"/>
      <c r="C335" s="1316"/>
      <c r="D335" s="1316"/>
      <c r="E335" s="1316"/>
      <c r="F335" s="1317"/>
      <c r="G335" s="3">
        <f>SUM(G332:G334)</f>
        <v>12.129999999999999</v>
      </c>
    </row>
    <row r="336" spans="1:7" ht="24">
      <c r="A336" s="1" t="s">
        <v>1110</v>
      </c>
      <c r="B336" s="1" t="s">
        <v>144</v>
      </c>
      <c r="C336" s="2" t="s">
        <v>145</v>
      </c>
      <c r="D336" s="1" t="s">
        <v>3</v>
      </c>
      <c r="E336" s="3" t="s">
        <v>4</v>
      </c>
      <c r="F336" s="3" t="s">
        <v>1103</v>
      </c>
      <c r="G336" s="3"/>
    </row>
    <row r="337" spans="1:7">
      <c r="A337" s="4" t="s">
        <v>245</v>
      </c>
      <c r="B337" s="4" t="s">
        <v>246</v>
      </c>
      <c r="C337" s="5" t="s">
        <v>247</v>
      </c>
      <c r="D337" s="4" t="s">
        <v>248</v>
      </c>
      <c r="E337" s="8" t="s">
        <v>249</v>
      </c>
      <c r="F337" s="3" t="s">
        <v>250</v>
      </c>
      <c r="G337" s="3" t="s">
        <v>251</v>
      </c>
    </row>
    <row r="338" spans="1:7">
      <c r="A338" s="1" t="s">
        <v>23</v>
      </c>
      <c r="B338" s="1" t="s">
        <v>657</v>
      </c>
      <c r="C338" s="2" t="s">
        <v>658</v>
      </c>
      <c r="D338" s="1" t="s">
        <v>220</v>
      </c>
      <c r="E338" s="3" t="s">
        <v>1111</v>
      </c>
      <c r="F338" s="3" t="s">
        <v>679</v>
      </c>
      <c r="G338" s="3">
        <f>TRUNC(F338*E338,2)</f>
        <v>4.82</v>
      </c>
    </row>
    <row r="339" spans="1:7">
      <c r="A339" s="1" t="s">
        <v>23</v>
      </c>
      <c r="B339" s="1" t="s">
        <v>362</v>
      </c>
      <c r="C339" s="2" t="s">
        <v>363</v>
      </c>
      <c r="D339" s="1" t="s">
        <v>220</v>
      </c>
      <c r="E339" s="3" t="s">
        <v>1112</v>
      </c>
      <c r="F339" s="3" t="s">
        <v>506</v>
      </c>
      <c r="G339" s="3">
        <f>TRUNC(F339*E339,2)</f>
        <v>1.06</v>
      </c>
    </row>
    <row r="340" spans="1:7" ht="36">
      <c r="A340" s="1" t="s">
        <v>23</v>
      </c>
      <c r="B340" s="1" t="s">
        <v>1106</v>
      </c>
      <c r="C340" s="2" t="s">
        <v>1107</v>
      </c>
      <c r="D340" s="1" t="s">
        <v>134</v>
      </c>
      <c r="E340" s="3" t="s">
        <v>1113</v>
      </c>
      <c r="F340" s="3" t="s">
        <v>1109</v>
      </c>
      <c r="G340" s="3">
        <f>TRUNC(F340*E340,2)</f>
        <v>14.35</v>
      </c>
    </row>
    <row r="341" spans="1:7">
      <c r="A341" s="1315" t="s">
        <v>252</v>
      </c>
      <c r="B341" s="1316"/>
      <c r="C341" s="1316"/>
      <c r="D341" s="1316"/>
      <c r="E341" s="1316"/>
      <c r="F341" s="1317"/>
      <c r="G341" s="3">
        <f>SUM(G338:G340)</f>
        <v>20.23</v>
      </c>
    </row>
    <row r="342" spans="1:7" ht="36">
      <c r="A342" s="1" t="s">
        <v>1114</v>
      </c>
      <c r="B342" s="1" t="s">
        <v>147</v>
      </c>
      <c r="C342" s="2" t="s">
        <v>148</v>
      </c>
      <c r="D342" s="1" t="s">
        <v>16</v>
      </c>
      <c r="E342" s="3" t="s">
        <v>4</v>
      </c>
      <c r="F342" s="3" t="s">
        <v>987</v>
      </c>
      <c r="G342" s="3"/>
    </row>
    <row r="343" spans="1:7">
      <c r="A343" s="4" t="s">
        <v>245</v>
      </c>
      <c r="B343" s="4" t="s">
        <v>246</v>
      </c>
      <c r="C343" s="5" t="s">
        <v>247</v>
      </c>
      <c r="D343" s="4" t="s">
        <v>248</v>
      </c>
      <c r="E343" s="8" t="s">
        <v>249</v>
      </c>
      <c r="F343" s="3" t="s">
        <v>250</v>
      </c>
      <c r="G343" s="3" t="s">
        <v>251</v>
      </c>
    </row>
    <row r="344" spans="1:7" ht="36">
      <c r="A344" s="1" t="s">
        <v>6</v>
      </c>
      <c r="B344" s="1" t="s">
        <v>1115</v>
      </c>
      <c r="C344" s="2" t="s">
        <v>1116</v>
      </c>
      <c r="D344" s="1" t="s">
        <v>16</v>
      </c>
      <c r="E344" s="3" t="s">
        <v>692</v>
      </c>
      <c r="F344" s="3" t="s">
        <v>1120</v>
      </c>
      <c r="G344" s="3">
        <f>TRUNC(F344*E344,2)</f>
        <v>0.28000000000000003</v>
      </c>
    </row>
    <row r="345" spans="1:7" ht="24">
      <c r="A345" s="1" t="s">
        <v>6</v>
      </c>
      <c r="B345" s="1" t="s">
        <v>1117</v>
      </c>
      <c r="C345" s="2" t="s">
        <v>1118</v>
      </c>
      <c r="D345" s="1" t="s">
        <v>16</v>
      </c>
      <c r="E345" s="3" t="s">
        <v>214</v>
      </c>
      <c r="F345" s="3" t="s">
        <v>1121</v>
      </c>
      <c r="G345" s="3">
        <f>TRUNC(F345*E345,2)</f>
        <v>6.94</v>
      </c>
    </row>
    <row r="346" spans="1:7" ht="24">
      <c r="A346" s="1" t="s">
        <v>23</v>
      </c>
      <c r="B346" s="1" t="s">
        <v>706</v>
      </c>
      <c r="C346" s="2" t="s">
        <v>707</v>
      </c>
      <c r="D346" s="1" t="s">
        <v>220</v>
      </c>
      <c r="E346" s="3" t="s">
        <v>1119</v>
      </c>
      <c r="F346" s="3" t="s">
        <v>709</v>
      </c>
      <c r="G346" s="3">
        <f>TRUNC(F346*E346,2)</f>
        <v>4.13</v>
      </c>
    </row>
    <row r="347" spans="1:7">
      <c r="A347" s="1" t="s">
        <v>23</v>
      </c>
      <c r="B347" s="1" t="s">
        <v>685</v>
      </c>
      <c r="C347" s="2" t="s">
        <v>686</v>
      </c>
      <c r="D347" s="1" t="s">
        <v>220</v>
      </c>
      <c r="E347" s="3" t="s">
        <v>1119</v>
      </c>
      <c r="F347" s="3" t="s">
        <v>689</v>
      </c>
      <c r="G347" s="3">
        <f>TRUNC(F347*E347,2)</f>
        <v>5.3</v>
      </c>
    </row>
    <row r="348" spans="1:7">
      <c r="A348" s="1315" t="s">
        <v>252</v>
      </c>
      <c r="B348" s="1316"/>
      <c r="C348" s="1316"/>
      <c r="D348" s="1316"/>
      <c r="E348" s="1316"/>
      <c r="F348" s="1317"/>
      <c r="G348" s="3">
        <f>SUM(G344:G347)</f>
        <v>16.650000000000002</v>
      </c>
    </row>
    <row r="349" spans="1:7" ht="36">
      <c r="A349" s="1" t="s">
        <v>1122</v>
      </c>
      <c r="B349" s="1" t="s">
        <v>150</v>
      </c>
      <c r="C349" s="2" t="s">
        <v>151</v>
      </c>
      <c r="D349" s="1" t="s">
        <v>16</v>
      </c>
      <c r="E349" s="3" t="s">
        <v>4</v>
      </c>
      <c r="F349" s="3" t="s">
        <v>987</v>
      </c>
      <c r="G349" s="3"/>
    </row>
    <row r="350" spans="1:7">
      <c r="A350" s="4" t="s">
        <v>245</v>
      </c>
      <c r="B350" s="4" t="s">
        <v>246</v>
      </c>
      <c r="C350" s="5" t="s">
        <v>247</v>
      </c>
      <c r="D350" s="4" t="s">
        <v>248</v>
      </c>
      <c r="E350" s="8" t="s">
        <v>249</v>
      </c>
      <c r="F350" s="3" t="s">
        <v>250</v>
      </c>
      <c r="G350" s="3" t="s">
        <v>251</v>
      </c>
    </row>
    <row r="351" spans="1:7" ht="24">
      <c r="A351" s="1" t="s">
        <v>6</v>
      </c>
      <c r="B351" s="1" t="s">
        <v>1123</v>
      </c>
      <c r="C351" s="2" t="s">
        <v>1124</v>
      </c>
      <c r="D351" s="1" t="s">
        <v>16</v>
      </c>
      <c r="E351" s="3" t="s">
        <v>214</v>
      </c>
      <c r="F351" s="3" t="s">
        <v>1126</v>
      </c>
      <c r="G351" s="3">
        <f>TRUNC(F351*E351,2)</f>
        <v>7.65</v>
      </c>
    </row>
    <row r="352" spans="1:7" ht="24">
      <c r="A352" s="1" t="s">
        <v>23</v>
      </c>
      <c r="B352" s="1" t="s">
        <v>706</v>
      </c>
      <c r="C352" s="2" t="s">
        <v>707</v>
      </c>
      <c r="D352" s="1" t="s">
        <v>220</v>
      </c>
      <c r="E352" s="3" t="s">
        <v>1125</v>
      </c>
      <c r="F352" s="3" t="s">
        <v>709</v>
      </c>
      <c r="G352" s="3">
        <f>TRUNC(F352*E352,2)</f>
        <v>1.36</v>
      </c>
    </row>
    <row r="353" spans="1:7">
      <c r="A353" s="1" t="s">
        <v>23</v>
      </c>
      <c r="B353" s="1" t="s">
        <v>685</v>
      </c>
      <c r="C353" s="2" t="s">
        <v>686</v>
      </c>
      <c r="D353" s="1" t="s">
        <v>220</v>
      </c>
      <c r="E353" s="3" t="s">
        <v>1125</v>
      </c>
      <c r="F353" s="3" t="s">
        <v>689</v>
      </c>
      <c r="G353" s="3">
        <f>TRUNC(F353*E353,2)</f>
        <v>1.74</v>
      </c>
    </row>
    <row r="354" spans="1:7">
      <c r="A354" s="1315" t="s">
        <v>252</v>
      </c>
      <c r="B354" s="1316"/>
      <c r="C354" s="1316"/>
      <c r="D354" s="1316"/>
      <c r="E354" s="1316"/>
      <c r="F354" s="1317"/>
      <c r="G354" s="3">
        <f>SUM(G351:G353)</f>
        <v>10.75</v>
      </c>
    </row>
    <row r="355" spans="1:7" ht="48">
      <c r="A355" s="1" t="s">
        <v>1127</v>
      </c>
      <c r="B355" s="1" t="s">
        <v>152</v>
      </c>
      <c r="C355" s="2" t="s">
        <v>153</v>
      </c>
      <c r="D355" s="1" t="s">
        <v>16</v>
      </c>
      <c r="E355" s="3" t="s">
        <v>4</v>
      </c>
      <c r="F355" s="3" t="s">
        <v>1128</v>
      </c>
      <c r="G355" s="3"/>
    </row>
    <row r="356" spans="1:7">
      <c r="A356" s="4" t="s">
        <v>245</v>
      </c>
      <c r="B356" s="4" t="s">
        <v>246</v>
      </c>
      <c r="C356" s="5" t="s">
        <v>247</v>
      </c>
      <c r="D356" s="4" t="s">
        <v>248</v>
      </c>
      <c r="E356" s="8" t="s">
        <v>249</v>
      </c>
      <c r="F356" s="3" t="s">
        <v>250</v>
      </c>
      <c r="G356" s="3" t="s">
        <v>251</v>
      </c>
    </row>
    <row r="357" spans="1:7" ht="48">
      <c r="A357" s="1" t="s">
        <v>6</v>
      </c>
      <c r="B357" s="1" t="s">
        <v>1129</v>
      </c>
      <c r="C357" s="2" t="s">
        <v>1130</v>
      </c>
      <c r="D357" s="1" t="s">
        <v>16</v>
      </c>
      <c r="E357" s="3" t="s">
        <v>214</v>
      </c>
      <c r="F357" s="3" t="s">
        <v>1132</v>
      </c>
      <c r="G357" s="3">
        <f>TRUNC(F357*E357,2)</f>
        <v>35.79</v>
      </c>
    </row>
    <row r="358" spans="1:7" ht="24">
      <c r="A358" s="1" t="s">
        <v>23</v>
      </c>
      <c r="B358" s="1" t="s">
        <v>706</v>
      </c>
      <c r="C358" s="2" t="s">
        <v>707</v>
      </c>
      <c r="D358" s="1" t="s">
        <v>220</v>
      </c>
      <c r="E358" s="3" t="s">
        <v>1131</v>
      </c>
      <c r="F358" s="3" t="s">
        <v>709</v>
      </c>
      <c r="G358" s="3">
        <f>TRUNC(F358*E358,2)</f>
        <v>3.62</v>
      </c>
    </row>
    <row r="359" spans="1:7">
      <c r="A359" s="1" t="s">
        <v>23</v>
      </c>
      <c r="B359" s="1" t="s">
        <v>685</v>
      </c>
      <c r="C359" s="2" t="s">
        <v>686</v>
      </c>
      <c r="D359" s="1" t="s">
        <v>220</v>
      </c>
      <c r="E359" s="3" t="s">
        <v>1131</v>
      </c>
      <c r="F359" s="3" t="s">
        <v>689</v>
      </c>
      <c r="G359" s="3">
        <f>TRUNC(F359*E359,2)</f>
        <v>4.6500000000000004</v>
      </c>
    </row>
    <row r="360" spans="1:7">
      <c r="A360" s="1315" t="s">
        <v>252</v>
      </c>
      <c r="B360" s="1316"/>
      <c r="C360" s="1316"/>
      <c r="D360" s="1316"/>
      <c r="E360" s="1316"/>
      <c r="F360" s="1317"/>
      <c r="G360" s="3">
        <f>SUM(G357:G359)</f>
        <v>44.059999999999995</v>
      </c>
    </row>
    <row r="361" spans="1:7" ht="24">
      <c r="A361" s="1" t="s">
        <v>1133</v>
      </c>
      <c r="B361" s="1" t="s">
        <v>154</v>
      </c>
      <c r="C361" s="2" t="s">
        <v>155</v>
      </c>
      <c r="D361" s="1" t="s">
        <v>134</v>
      </c>
      <c r="E361" s="3" t="s">
        <v>4</v>
      </c>
      <c r="F361" s="3" t="s">
        <v>1134</v>
      </c>
      <c r="G361" s="3"/>
    </row>
    <row r="362" spans="1:7">
      <c r="A362" s="4" t="s">
        <v>245</v>
      </c>
      <c r="B362" s="4" t="s">
        <v>246</v>
      </c>
      <c r="C362" s="5" t="s">
        <v>247</v>
      </c>
      <c r="D362" s="4" t="s">
        <v>248</v>
      </c>
      <c r="E362" s="8" t="s">
        <v>249</v>
      </c>
      <c r="F362" s="3" t="s">
        <v>250</v>
      </c>
      <c r="G362" s="3" t="s">
        <v>251</v>
      </c>
    </row>
    <row r="363" spans="1:7">
      <c r="A363" s="1" t="s">
        <v>23</v>
      </c>
      <c r="B363" s="1" t="s">
        <v>362</v>
      </c>
      <c r="C363" s="2" t="s">
        <v>363</v>
      </c>
      <c r="D363" s="1" t="s">
        <v>220</v>
      </c>
      <c r="E363" s="3" t="s">
        <v>1135</v>
      </c>
      <c r="F363" s="3">
        <v>14.37</v>
      </c>
      <c r="G363" s="3">
        <f>TRUNC(F363*E363,2)</f>
        <v>34.46</v>
      </c>
    </row>
    <row r="364" spans="1:7">
      <c r="A364" s="1315" t="s">
        <v>252</v>
      </c>
      <c r="B364" s="1316"/>
      <c r="C364" s="1316"/>
      <c r="D364" s="1316"/>
      <c r="E364" s="1316"/>
      <c r="F364" s="1317"/>
      <c r="G364" s="3">
        <f>SUM(G363:G363)</f>
        <v>34.46</v>
      </c>
    </row>
    <row r="365" spans="1:7" ht="48">
      <c r="A365" s="1" t="s">
        <v>1136</v>
      </c>
      <c r="B365" s="1" t="s">
        <v>157</v>
      </c>
      <c r="C365" s="2" t="s">
        <v>158</v>
      </c>
      <c r="D365" s="1" t="s">
        <v>16</v>
      </c>
      <c r="E365" s="3" t="s">
        <v>4</v>
      </c>
      <c r="F365" s="3" t="s">
        <v>1137</v>
      </c>
      <c r="G365" s="3"/>
    </row>
    <row r="366" spans="1:7">
      <c r="A366" s="4" t="s">
        <v>245</v>
      </c>
      <c r="B366" s="4" t="s">
        <v>246</v>
      </c>
      <c r="C366" s="5" t="s">
        <v>247</v>
      </c>
      <c r="D366" s="4" t="s">
        <v>248</v>
      </c>
      <c r="E366" s="8" t="s">
        <v>249</v>
      </c>
      <c r="F366" s="3" t="s">
        <v>250</v>
      </c>
      <c r="G366" s="3" t="s">
        <v>251</v>
      </c>
    </row>
    <row r="367" spans="1:7" ht="36">
      <c r="A367" s="1" t="s">
        <v>6</v>
      </c>
      <c r="B367" s="1" t="s">
        <v>1138</v>
      </c>
      <c r="C367" s="2" t="s">
        <v>1139</v>
      </c>
      <c r="D367" s="1" t="s">
        <v>16</v>
      </c>
      <c r="E367" s="3" t="s">
        <v>214</v>
      </c>
      <c r="F367" s="3" t="s">
        <v>1142</v>
      </c>
      <c r="G367" s="3">
        <f>TRUNC(F367*E367,2)</f>
        <v>66.19</v>
      </c>
    </row>
    <row r="368" spans="1:7" ht="24">
      <c r="A368" s="1" t="s">
        <v>23</v>
      </c>
      <c r="B368" s="1" t="s">
        <v>706</v>
      </c>
      <c r="C368" s="2" t="s">
        <v>707</v>
      </c>
      <c r="D368" s="1" t="s">
        <v>220</v>
      </c>
      <c r="E368" s="3" t="s">
        <v>1140</v>
      </c>
      <c r="F368" s="3" t="s">
        <v>709</v>
      </c>
      <c r="G368" s="3">
        <f>TRUNC(F368*E368,2)</f>
        <v>2.4700000000000002</v>
      </c>
    </row>
    <row r="369" spans="1:7">
      <c r="A369" s="1" t="s">
        <v>23</v>
      </c>
      <c r="B369" s="1" t="s">
        <v>685</v>
      </c>
      <c r="C369" s="2" t="s">
        <v>686</v>
      </c>
      <c r="D369" s="1" t="s">
        <v>220</v>
      </c>
      <c r="E369" s="3" t="s">
        <v>1141</v>
      </c>
      <c r="F369" s="3" t="s">
        <v>689</v>
      </c>
      <c r="G369" s="3">
        <f>TRUNC(F369*E369,2)</f>
        <v>7.61</v>
      </c>
    </row>
    <row r="370" spans="1:7">
      <c r="A370" s="1315" t="s">
        <v>252</v>
      </c>
      <c r="B370" s="1316"/>
      <c r="C370" s="1316"/>
      <c r="D370" s="1316"/>
      <c r="E370" s="1316"/>
      <c r="F370" s="1317"/>
      <c r="G370" s="3">
        <f>SUM(G367:G369)</f>
        <v>76.27</v>
      </c>
    </row>
    <row r="371" spans="1:7" ht="36">
      <c r="A371" s="1" t="s">
        <v>1143</v>
      </c>
      <c r="B371" s="1" t="s">
        <v>160</v>
      </c>
      <c r="C371" s="2" t="s">
        <v>161</v>
      </c>
      <c r="D371" s="1" t="s">
        <v>16</v>
      </c>
      <c r="E371" s="3" t="s">
        <v>4</v>
      </c>
      <c r="F371" s="3" t="s">
        <v>1137</v>
      </c>
      <c r="G371" s="3"/>
    </row>
    <row r="372" spans="1:7">
      <c r="A372" s="4" t="s">
        <v>245</v>
      </c>
      <c r="B372" s="4" t="s">
        <v>246</v>
      </c>
      <c r="C372" s="5" t="s">
        <v>247</v>
      </c>
      <c r="D372" s="4" t="s">
        <v>248</v>
      </c>
      <c r="E372" s="8" t="s">
        <v>249</v>
      </c>
      <c r="F372" s="3" t="s">
        <v>250</v>
      </c>
      <c r="G372" s="3" t="s">
        <v>251</v>
      </c>
    </row>
    <row r="373" spans="1:7" ht="36">
      <c r="A373" s="1" t="s">
        <v>6</v>
      </c>
      <c r="B373" s="1" t="s">
        <v>1144</v>
      </c>
      <c r="C373" s="2" t="s">
        <v>1145</v>
      </c>
      <c r="D373" s="1" t="s">
        <v>16</v>
      </c>
      <c r="E373" s="3" t="s">
        <v>214</v>
      </c>
      <c r="F373" s="3" t="s">
        <v>1150</v>
      </c>
      <c r="G373" s="3">
        <f>TRUNC(F373*E373,2)</f>
        <v>52.05</v>
      </c>
    </row>
    <row r="374" spans="1:7" ht="24">
      <c r="A374" s="1" t="s">
        <v>6</v>
      </c>
      <c r="B374" s="1" t="s">
        <v>1146</v>
      </c>
      <c r="C374" s="2" t="s">
        <v>1147</v>
      </c>
      <c r="D374" s="1" t="s">
        <v>16</v>
      </c>
      <c r="E374" s="3" t="s">
        <v>214</v>
      </c>
      <c r="F374" s="3" t="s">
        <v>1151</v>
      </c>
      <c r="G374" s="3">
        <f>TRUNC(F374*E374,2)</f>
        <v>8.36</v>
      </c>
    </row>
    <row r="375" spans="1:7" ht="24">
      <c r="A375" s="1" t="s">
        <v>23</v>
      </c>
      <c r="B375" s="1" t="s">
        <v>706</v>
      </c>
      <c r="C375" s="2" t="s">
        <v>707</v>
      </c>
      <c r="D375" s="1" t="s">
        <v>220</v>
      </c>
      <c r="E375" s="3" t="s">
        <v>1148</v>
      </c>
      <c r="F375" s="3" t="s">
        <v>709</v>
      </c>
      <c r="G375" s="3">
        <f>TRUNC(F375*E375,2)</f>
        <v>2.62</v>
      </c>
    </row>
    <row r="376" spans="1:7">
      <c r="A376" s="1" t="s">
        <v>23</v>
      </c>
      <c r="B376" s="1" t="s">
        <v>685</v>
      </c>
      <c r="C376" s="2" t="s">
        <v>686</v>
      </c>
      <c r="D376" s="1" t="s">
        <v>220</v>
      </c>
      <c r="E376" s="3" t="s">
        <v>1149</v>
      </c>
      <c r="F376" s="3" t="s">
        <v>689</v>
      </c>
      <c r="G376" s="3">
        <f>TRUNC(F376*E376,2)</f>
        <v>8.3000000000000007</v>
      </c>
    </row>
    <row r="377" spans="1:7">
      <c r="A377" s="1315" t="s">
        <v>252</v>
      </c>
      <c r="B377" s="1316"/>
      <c r="C377" s="1316"/>
      <c r="D377" s="1316"/>
      <c r="E377" s="1316"/>
      <c r="F377" s="1317"/>
      <c r="G377" s="3">
        <f>SUM(G373:G376)</f>
        <v>71.33</v>
      </c>
    </row>
    <row r="378" spans="1:7" ht="24">
      <c r="A378" s="1" t="s">
        <v>1152</v>
      </c>
      <c r="B378" s="1" t="s">
        <v>162</v>
      </c>
      <c r="C378" s="2" t="s">
        <v>163</v>
      </c>
      <c r="D378" s="1" t="s">
        <v>16</v>
      </c>
      <c r="E378" s="3" t="s">
        <v>4</v>
      </c>
      <c r="F378" s="3" t="s">
        <v>1137</v>
      </c>
      <c r="G378" s="3"/>
    </row>
    <row r="379" spans="1:7">
      <c r="A379" s="4" t="s">
        <v>245</v>
      </c>
      <c r="B379" s="4" t="s">
        <v>246</v>
      </c>
      <c r="C379" s="5" t="s">
        <v>247</v>
      </c>
      <c r="D379" s="4" t="s">
        <v>248</v>
      </c>
      <c r="E379" s="8" t="s">
        <v>249</v>
      </c>
      <c r="F379" s="3" t="s">
        <v>250</v>
      </c>
      <c r="G379" s="3" t="s">
        <v>251</v>
      </c>
    </row>
    <row r="380" spans="1:7">
      <c r="A380" s="1" t="s">
        <v>6</v>
      </c>
      <c r="B380" s="1" t="s">
        <v>1153</v>
      </c>
      <c r="C380" s="2" t="s">
        <v>1154</v>
      </c>
      <c r="D380" s="1" t="s">
        <v>16</v>
      </c>
      <c r="E380" s="3" t="s">
        <v>214</v>
      </c>
      <c r="F380" s="3" t="s">
        <v>1156</v>
      </c>
      <c r="G380" s="3">
        <f>TRUNC(F380*E380,2)</f>
        <v>2.64</v>
      </c>
    </row>
    <row r="381" spans="1:7" ht="24">
      <c r="A381" s="1" t="s">
        <v>6</v>
      </c>
      <c r="B381" s="1" t="s">
        <v>1146</v>
      </c>
      <c r="C381" s="2" t="s">
        <v>1147</v>
      </c>
      <c r="D381" s="1" t="s">
        <v>16</v>
      </c>
      <c r="E381" s="3" t="s">
        <v>214</v>
      </c>
      <c r="F381" s="3" t="s">
        <v>1151</v>
      </c>
      <c r="G381" s="3">
        <f>TRUNC(F381*E381,2)</f>
        <v>8.36</v>
      </c>
    </row>
    <row r="382" spans="1:7" ht="24">
      <c r="A382" s="1" t="s">
        <v>23</v>
      </c>
      <c r="B382" s="1" t="s">
        <v>706</v>
      </c>
      <c r="C382" s="2" t="s">
        <v>707</v>
      </c>
      <c r="D382" s="1" t="s">
        <v>220</v>
      </c>
      <c r="E382" s="3" t="s">
        <v>961</v>
      </c>
      <c r="F382" s="3" t="s">
        <v>709</v>
      </c>
      <c r="G382" s="3">
        <f>TRUNC(F382*E382,2)</f>
        <v>0.98</v>
      </c>
    </row>
    <row r="383" spans="1:7">
      <c r="A383" s="1" t="s">
        <v>23</v>
      </c>
      <c r="B383" s="1" t="s">
        <v>685</v>
      </c>
      <c r="C383" s="2" t="s">
        <v>686</v>
      </c>
      <c r="D383" s="1" t="s">
        <v>220</v>
      </c>
      <c r="E383" s="3" t="s">
        <v>1155</v>
      </c>
      <c r="F383" s="3" t="s">
        <v>689</v>
      </c>
      <c r="G383" s="3">
        <f>TRUNC(F383*E383,2)</f>
        <v>3.04</v>
      </c>
    </row>
    <row r="384" spans="1:7">
      <c r="A384" s="1315" t="s">
        <v>252</v>
      </c>
      <c r="B384" s="1316"/>
      <c r="C384" s="1316"/>
      <c r="D384" s="1316"/>
      <c r="E384" s="1316"/>
      <c r="F384" s="1317"/>
      <c r="G384" s="3">
        <f>SUM(G380:G383)</f>
        <v>15.02</v>
      </c>
    </row>
    <row r="385" spans="1:7" ht="24">
      <c r="A385" s="1" t="s">
        <v>1157</v>
      </c>
      <c r="B385" s="1" t="s">
        <v>164</v>
      </c>
      <c r="C385" s="2" t="s">
        <v>165</v>
      </c>
      <c r="D385" s="1" t="s">
        <v>16</v>
      </c>
      <c r="E385" s="3" t="s">
        <v>4</v>
      </c>
      <c r="F385" s="3" t="s">
        <v>1137</v>
      </c>
      <c r="G385" s="3"/>
    </row>
    <row r="386" spans="1:7">
      <c r="A386" s="4" t="s">
        <v>245</v>
      </c>
      <c r="B386" s="4" t="s">
        <v>246</v>
      </c>
      <c r="C386" s="5" t="s">
        <v>247</v>
      </c>
      <c r="D386" s="4" t="s">
        <v>248</v>
      </c>
      <c r="E386" s="8" t="s">
        <v>249</v>
      </c>
      <c r="F386" s="3" t="s">
        <v>250</v>
      </c>
      <c r="G386" s="3" t="s">
        <v>251</v>
      </c>
    </row>
    <row r="387" spans="1:7">
      <c r="A387" s="1" t="s">
        <v>6</v>
      </c>
      <c r="B387" s="1" t="s">
        <v>1153</v>
      </c>
      <c r="C387" s="2" t="s">
        <v>1154</v>
      </c>
      <c r="D387" s="1" t="s">
        <v>16</v>
      </c>
      <c r="E387" s="3" t="s">
        <v>214</v>
      </c>
      <c r="F387" s="3" t="s">
        <v>1156</v>
      </c>
      <c r="G387" s="3">
        <f>TRUNC(F387*E387,2)</f>
        <v>2.64</v>
      </c>
    </row>
    <row r="388" spans="1:7" ht="24">
      <c r="A388" s="1" t="s">
        <v>6</v>
      </c>
      <c r="B388" s="1" t="s">
        <v>1158</v>
      </c>
      <c r="C388" s="2" t="s">
        <v>1159</v>
      </c>
      <c r="D388" s="1" t="s">
        <v>16</v>
      </c>
      <c r="E388" s="3" t="s">
        <v>214</v>
      </c>
      <c r="F388" s="3" t="s">
        <v>1160</v>
      </c>
      <c r="G388" s="3">
        <f>TRUNC(F388*E388,2)</f>
        <v>9.5399999999999991</v>
      </c>
    </row>
    <row r="389" spans="1:7" ht="24">
      <c r="A389" s="1" t="s">
        <v>23</v>
      </c>
      <c r="B389" s="1" t="s">
        <v>706</v>
      </c>
      <c r="C389" s="2" t="s">
        <v>707</v>
      </c>
      <c r="D389" s="1" t="s">
        <v>220</v>
      </c>
      <c r="E389" s="3" t="s">
        <v>961</v>
      </c>
      <c r="F389" s="3" t="s">
        <v>709</v>
      </c>
      <c r="G389" s="3">
        <f>TRUNC(F389*E389,2)</f>
        <v>0.98</v>
      </c>
    </row>
    <row r="390" spans="1:7">
      <c r="A390" s="1" t="s">
        <v>23</v>
      </c>
      <c r="B390" s="1" t="s">
        <v>685</v>
      </c>
      <c r="C390" s="2" t="s">
        <v>686</v>
      </c>
      <c r="D390" s="1" t="s">
        <v>220</v>
      </c>
      <c r="E390" s="3" t="s">
        <v>1155</v>
      </c>
      <c r="F390" s="3" t="s">
        <v>689</v>
      </c>
      <c r="G390" s="3">
        <f>TRUNC(F390*E390,2)</f>
        <v>3.04</v>
      </c>
    </row>
    <row r="391" spans="1:7">
      <c r="A391" s="1315" t="s">
        <v>252</v>
      </c>
      <c r="B391" s="1316"/>
      <c r="C391" s="1316"/>
      <c r="D391" s="1316"/>
      <c r="E391" s="1316"/>
      <c r="F391" s="1317"/>
      <c r="G391" s="3">
        <f>SUM(G387:G390)</f>
        <v>16.2</v>
      </c>
    </row>
    <row r="392" spans="1:7" ht="48">
      <c r="A392" s="1" t="s">
        <v>1161</v>
      </c>
      <c r="B392" s="1" t="s">
        <v>166</v>
      </c>
      <c r="C392" s="2" t="s">
        <v>167</v>
      </c>
      <c r="D392" s="1" t="s">
        <v>16</v>
      </c>
      <c r="E392" s="3" t="s">
        <v>4</v>
      </c>
      <c r="F392" s="3" t="s">
        <v>1162</v>
      </c>
      <c r="G392" s="3"/>
    </row>
    <row r="393" spans="1:7">
      <c r="A393" s="4" t="s">
        <v>245</v>
      </c>
      <c r="B393" s="4" t="s">
        <v>246</v>
      </c>
      <c r="C393" s="5" t="s">
        <v>247</v>
      </c>
      <c r="D393" s="4" t="s">
        <v>248</v>
      </c>
      <c r="E393" s="8" t="s">
        <v>249</v>
      </c>
      <c r="F393" s="3" t="s">
        <v>250</v>
      </c>
      <c r="G393" s="3" t="s">
        <v>251</v>
      </c>
    </row>
    <row r="394" spans="1:7">
      <c r="A394" s="1" t="s">
        <v>6</v>
      </c>
      <c r="B394" s="1" t="s">
        <v>1163</v>
      </c>
      <c r="C394" s="2" t="s">
        <v>1164</v>
      </c>
      <c r="D394" s="1" t="s">
        <v>16</v>
      </c>
      <c r="E394" s="3" t="s">
        <v>1165</v>
      </c>
      <c r="F394" s="3" t="s">
        <v>406</v>
      </c>
      <c r="G394" s="3">
        <f t="shared" ref="G394:G400" si="11">TRUNC(F394*E394,2)</f>
        <v>18.03</v>
      </c>
    </row>
    <row r="395" spans="1:7" ht="48">
      <c r="A395" s="1" t="s">
        <v>23</v>
      </c>
      <c r="B395" s="1" t="s">
        <v>1166</v>
      </c>
      <c r="C395" s="2" t="s">
        <v>1167</v>
      </c>
      <c r="D395" s="1" t="s">
        <v>134</v>
      </c>
      <c r="E395" s="3" t="s">
        <v>1168</v>
      </c>
      <c r="F395" s="3" t="s">
        <v>1179</v>
      </c>
      <c r="G395" s="3">
        <f t="shared" si="11"/>
        <v>0.11</v>
      </c>
    </row>
    <row r="396" spans="1:7">
      <c r="A396" s="1" t="s">
        <v>23</v>
      </c>
      <c r="B396" s="1" t="s">
        <v>657</v>
      </c>
      <c r="C396" s="2" t="s">
        <v>658</v>
      </c>
      <c r="D396" s="1" t="s">
        <v>220</v>
      </c>
      <c r="E396" s="3" t="s">
        <v>1169</v>
      </c>
      <c r="F396" s="3" t="s">
        <v>679</v>
      </c>
      <c r="G396" s="3">
        <f t="shared" si="11"/>
        <v>27.28</v>
      </c>
    </row>
    <row r="397" spans="1:7">
      <c r="A397" s="1" t="s">
        <v>23</v>
      </c>
      <c r="B397" s="1" t="s">
        <v>362</v>
      </c>
      <c r="C397" s="2" t="s">
        <v>363</v>
      </c>
      <c r="D397" s="1" t="s">
        <v>220</v>
      </c>
      <c r="E397" s="3" t="s">
        <v>1169</v>
      </c>
      <c r="F397" s="3" t="s">
        <v>506</v>
      </c>
      <c r="G397" s="3">
        <f t="shared" si="11"/>
        <v>22.07</v>
      </c>
    </row>
    <row r="398" spans="1:7" ht="36">
      <c r="A398" s="1" t="s">
        <v>23</v>
      </c>
      <c r="B398" s="1" t="s">
        <v>1170</v>
      </c>
      <c r="C398" s="2" t="s">
        <v>1171</v>
      </c>
      <c r="D398" s="1" t="s">
        <v>134</v>
      </c>
      <c r="E398" s="3" t="s">
        <v>1172</v>
      </c>
      <c r="F398" s="3" t="s">
        <v>1180</v>
      </c>
      <c r="G398" s="3">
        <f t="shared" si="11"/>
        <v>9.7200000000000006</v>
      </c>
    </row>
    <row r="399" spans="1:7" ht="48">
      <c r="A399" s="1" t="s">
        <v>23</v>
      </c>
      <c r="B399" s="1" t="s">
        <v>1173</v>
      </c>
      <c r="C399" s="2" t="s">
        <v>1174</v>
      </c>
      <c r="D399" s="1" t="s">
        <v>134</v>
      </c>
      <c r="E399" s="3" t="s">
        <v>1175</v>
      </c>
      <c r="F399" s="3" t="s">
        <v>1181</v>
      </c>
      <c r="G399" s="3">
        <f t="shared" si="11"/>
        <v>7.72</v>
      </c>
    </row>
    <row r="400" spans="1:7" ht="36">
      <c r="A400" s="1" t="s">
        <v>23</v>
      </c>
      <c r="B400" s="1" t="s">
        <v>1176</v>
      </c>
      <c r="C400" s="2" t="s">
        <v>1177</v>
      </c>
      <c r="D400" s="1" t="s">
        <v>134</v>
      </c>
      <c r="E400" s="3" t="s">
        <v>1178</v>
      </c>
      <c r="F400" s="3" t="s">
        <v>1182</v>
      </c>
      <c r="G400" s="3">
        <f t="shared" si="11"/>
        <v>34.17</v>
      </c>
    </row>
    <row r="401" spans="1:7">
      <c r="A401" s="1315" t="s">
        <v>252</v>
      </c>
      <c r="B401" s="1316"/>
      <c r="C401" s="1316"/>
      <c r="D401" s="1316"/>
      <c r="E401" s="1316"/>
      <c r="F401" s="1317"/>
      <c r="G401" s="3">
        <f>SUM(G394:G400)</f>
        <v>119.10000000000001</v>
      </c>
    </row>
    <row r="402" spans="1:7" ht="48">
      <c r="A402" s="1" t="s">
        <v>1183</v>
      </c>
      <c r="B402" s="1" t="s">
        <v>168</v>
      </c>
      <c r="C402" s="2" t="s">
        <v>169</v>
      </c>
      <c r="D402" s="1" t="s">
        <v>57</v>
      </c>
      <c r="E402" s="3" t="s">
        <v>4</v>
      </c>
      <c r="F402" s="3" t="s">
        <v>1184</v>
      </c>
      <c r="G402" s="3"/>
    </row>
    <row r="403" spans="1:7">
      <c r="A403" s="4" t="s">
        <v>245</v>
      </c>
      <c r="B403" s="4" t="s">
        <v>246</v>
      </c>
      <c r="C403" s="5" t="s">
        <v>247</v>
      </c>
      <c r="D403" s="4" t="s">
        <v>248</v>
      </c>
      <c r="E403" s="8" t="s">
        <v>249</v>
      </c>
      <c r="F403" s="3" t="s">
        <v>250</v>
      </c>
      <c r="G403" s="3" t="s">
        <v>251</v>
      </c>
    </row>
    <row r="404" spans="1:7" ht="24">
      <c r="A404" s="1" t="s">
        <v>6</v>
      </c>
      <c r="B404" s="1" t="s">
        <v>1185</v>
      </c>
      <c r="C404" s="2" t="s">
        <v>1186</v>
      </c>
      <c r="D404" s="1" t="s">
        <v>57</v>
      </c>
      <c r="E404" s="3" t="s">
        <v>851</v>
      </c>
      <c r="F404" s="3" t="s">
        <v>1188</v>
      </c>
      <c r="G404" s="3">
        <f>TRUNC(F404*E404,2)</f>
        <v>2.29</v>
      </c>
    </row>
    <row r="405" spans="1:7" ht="24">
      <c r="A405" s="1" t="s">
        <v>23</v>
      </c>
      <c r="B405" s="1" t="s">
        <v>706</v>
      </c>
      <c r="C405" s="2" t="s">
        <v>707</v>
      </c>
      <c r="D405" s="1" t="s">
        <v>220</v>
      </c>
      <c r="E405" s="3" t="s">
        <v>1187</v>
      </c>
      <c r="F405" s="3" t="s">
        <v>709</v>
      </c>
      <c r="G405" s="3">
        <f>TRUNC(F405*E405,2)</f>
        <v>2.09</v>
      </c>
    </row>
    <row r="406" spans="1:7">
      <c r="A406" s="1" t="s">
        <v>23</v>
      </c>
      <c r="B406" s="1" t="s">
        <v>685</v>
      </c>
      <c r="C406" s="2" t="s">
        <v>686</v>
      </c>
      <c r="D406" s="1" t="s">
        <v>220</v>
      </c>
      <c r="E406" s="3" t="s">
        <v>1187</v>
      </c>
      <c r="F406" s="3" t="s">
        <v>689</v>
      </c>
      <c r="G406" s="3">
        <f>TRUNC(F406*E406,2)</f>
        <v>2.68</v>
      </c>
    </row>
    <row r="407" spans="1:7">
      <c r="A407" s="1315" t="s">
        <v>252</v>
      </c>
      <c r="B407" s="1316"/>
      <c r="C407" s="1316"/>
      <c r="D407" s="1316"/>
      <c r="E407" s="1316"/>
      <c r="F407" s="1317"/>
      <c r="G407" s="3">
        <f>SUM(G404:G406)</f>
        <v>7.0600000000000005</v>
      </c>
    </row>
    <row r="408" spans="1:7" ht="48">
      <c r="A408" s="1" t="s">
        <v>1189</v>
      </c>
      <c r="B408" s="1" t="s">
        <v>171</v>
      </c>
      <c r="C408" s="2" t="s">
        <v>172</v>
      </c>
      <c r="D408" s="1" t="s">
        <v>3</v>
      </c>
      <c r="E408" s="3" t="s">
        <v>4</v>
      </c>
      <c r="F408" s="3" t="s">
        <v>5</v>
      </c>
      <c r="G408" s="3"/>
    </row>
    <row r="409" spans="1:7">
      <c r="A409" s="4" t="s">
        <v>245</v>
      </c>
      <c r="B409" s="4" t="s">
        <v>246</v>
      </c>
      <c r="C409" s="5" t="s">
        <v>247</v>
      </c>
      <c r="D409" s="4" t="s">
        <v>248</v>
      </c>
      <c r="E409" s="8" t="s">
        <v>249</v>
      </c>
      <c r="F409" s="3" t="s">
        <v>250</v>
      </c>
      <c r="G409" s="3" t="s">
        <v>251</v>
      </c>
    </row>
    <row r="410" spans="1:7" ht="36">
      <c r="A410" s="1" t="s">
        <v>6</v>
      </c>
      <c r="B410" s="1" t="s">
        <v>1190</v>
      </c>
      <c r="C410" s="2" t="s">
        <v>1191</v>
      </c>
      <c r="D410" s="1" t="s">
        <v>16</v>
      </c>
      <c r="E410" s="3" t="s">
        <v>1192</v>
      </c>
      <c r="F410" s="3" t="s">
        <v>1248</v>
      </c>
      <c r="G410" s="3">
        <f t="shared" ref="G410:G418" si="12">TRUNC(F410*E410,2)</f>
        <v>17</v>
      </c>
    </row>
    <row r="411" spans="1:7" ht="24">
      <c r="A411" s="1" t="s">
        <v>6</v>
      </c>
      <c r="B411" s="1" t="s">
        <v>1193</v>
      </c>
      <c r="C411" s="2" t="s">
        <v>1194</v>
      </c>
      <c r="D411" s="1" t="s">
        <v>57</v>
      </c>
      <c r="E411" s="3" t="s">
        <v>1195</v>
      </c>
      <c r="F411" s="3" t="s">
        <v>1249</v>
      </c>
      <c r="G411" s="3">
        <f t="shared" si="12"/>
        <v>26.06</v>
      </c>
    </row>
    <row r="412" spans="1:7" ht="36">
      <c r="A412" s="1" t="s">
        <v>6</v>
      </c>
      <c r="B412" s="1" t="s">
        <v>1196</v>
      </c>
      <c r="C412" s="2" t="s">
        <v>1197</v>
      </c>
      <c r="D412" s="1" t="s">
        <v>57</v>
      </c>
      <c r="E412" s="3" t="s">
        <v>1198</v>
      </c>
      <c r="F412" s="3" t="s">
        <v>1121</v>
      </c>
      <c r="G412" s="3">
        <f t="shared" si="12"/>
        <v>8.5399999999999991</v>
      </c>
    </row>
    <row r="413" spans="1:7" ht="24">
      <c r="A413" s="1" t="s">
        <v>6</v>
      </c>
      <c r="B413" s="1" t="s">
        <v>1199</v>
      </c>
      <c r="C413" s="2" t="s">
        <v>1200</v>
      </c>
      <c r="D413" s="1" t="s">
        <v>361</v>
      </c>
      <c r="E413" s="3" t="s">
        <v>1201</v>
      </c>
      <c r="F413" s="3" t="s">
        <v>1250</v>
      </c>
      <c r="G413" s="3">
        <f t="shared" si="12"/>
        <v>0.56000000000000005</v>
      </c>
    </row>
    <row r="414" spans="1:7" ht="24">
      <c r="A414" s="1" t="s">
        <v>23</v>
      </c>
      <c r="B414" s="1" t="s">
        <v>1052</v>
      </c>
      <c r="C414" s="2" t="s">
        <v>1053</v>
      </c>
      <c r="D414" s="1" t="s">
        <v>220</v>
      </c>
      <c r="E414" s="3" t="s">
        <v>1202</v>
      </c>
      <c r="F414" s="3" t="s">
        <v>1063</v>
      </c>
      <c r="G414" s="3">
        <f t="shared" si="12"/>
        <v>3.74</v>
      </c>
    </row>
    <row r="415" spans="1:7" ht="24">
      <c r="A415" s="1" t="s">
        <v>23</v>
      </c>
      <c r="B415" s="1" t="s">
        <v>218</v>
      </c>
      <c r="C415" s="2" t="s">
        <v>219</v>
      </c>
      <c r="D415" s="1" t="s">
        <v>220</v>
      </c>
      <c r="E415" s="3" t="s">
        <v>1203</v>
      </c>
      <c r="F415" s="3" t="s">
        <v>329</v>
      </c>
      <c r="G415" s="3">
        <f t="shared" si="12"/>
        <v>13.29</v>
      </c>
    </row>
    <row r="416" spans="1:7" ht="36">
      <c r="A416" s="1" t="s">
        <v>23</v>
      </c>
      <c r="B416" s="1" t="s">
        <v>1204</v>
      </c>
      <c r="C416" s="2" t="s">
        <v>1205</v>
      </c>
      <c r="D416" s="1" t="s">
        <v>493</v>
      </c>
      <c r="E416" s="3" t="s">
        <v>1206</v>
      </c>
      <c r="F416" s="3" t="s">
        <v>312</v>
      </c>
      <c r="G416" s="3">
        <f t="shared" si="12"/>
        <v>0.13</v>
      </c>
    </row>
    <row r="417" spans="1:7" ht="36">
      <c r="A417" s="1" t="s">
        <v>23</v>
      </c>
      <c r="B417" s="1" t="s">
        <v>1207</v>
      </c>
      <c r="C417" s="2" t="s">
        <v>1208</v>
      </c>
      <c r="D417" s="1" t="s">
        <v>500</v>
      </c>
      <c r="E417" s="3" t="s">
        <v>1209</v>
      </c>
      <c r="F417" s="3" t="s">
        <v>424</v>
      </c>
      <c r="G417" s="3">
        <f t="shared" si="12"/>
        <v>0.48</v>
      </c>
    </row>
    <row r="418" spans="1:7" ht="36">
      <c r="A418" s="1" t="s">
        <v>23</v>
      </c>
      <c r="B418" s="1" t="s">
        <v>1210</v>
      </c>
      <c r="C418" s="2" t="s">
        <v>1211</v>
      </c>
      <c r="D418" s="1" t="s">
        <v>134</v>
      </c>
      <c r="E418" s="3" t="s">
        <v>764</v>
      </c>
      <c r="F418" s="3" t="s">
        <v>1251</v>
      </c>
      <c r="G418" s="3">
        <f t="shared" si="12"/>
        <v>0.52</v>
      </c>
    </row>
    <row r="419" spans="1:7">
      <c r="A419" s="1315" t="s">
        <v>252</v>
      </c>
      <c r="B419" s="1316"/>
      <c r="C419" s="1316"/>
      <c r="D419" s="1316"/>
      <c r="E419" s="1316"/>
      <c r="F419" s="1317"/>
      <c r="G419" s="3">
        <f>SUM(G410:G418)</f>
        <v>70.319999999999993</v>
      </c>
    </row>
    <row r="420" spans="1:7" ht="48">
      <c r="A420" s="1" t="s">
        <v>1212</v>
      </c>
      <c r="B420" s="1" t="s">
        <v>174</v>
      </c>
      <c r="C420" s="2" t="s">
        <v>175</v>
      </c>
      <c r="D420" s="1" t="s">
        <v>3</v>
      </c>
      <c r="E420" s="3" t="s">
        <v>4</v>
      </c>
      <c r="F420" s="3" t="s">
        <v>5</v>
      </c>
      <c r="G420" s="3"/>
    </row>
    <row r="421" spans="1:7">
      <c r="A421" s="4" t="s">
        <v>245</v>
      </c>
      <c r="B421" s="4" t="s">
        <v>246</v>
      </c>
      <c r="C421" s="5" t="s">
        <v>247</v>
      </c>
      <c r="D421" s="4" t="s">
        <v>248</v>
      </c>
      <c r="E421" s="8" t="s">
        <v>249</v>
      </c>
      <c r="F421" s="3" t="s">
        <v>250</v>
      </c>
      <c r="G421" s="3" t="s">
        <v>251</v>
      </c>
    </row>
    <row r="422" spans="1:7" ht="36">
      <c r="A422" s="1" t="s">
        <v>6</v>
      </c>
      <c r="B422" s="1" t="s">
        <v>1190</v>
      </c>
      <c r="C422" s="2" t="s">
        <v>1191</v>
      </c>
      <c r="D422" s="1" t="s">
        <v>16</v>
      </c>
      <c r="E422" s="3" t="s">
        <v>1192</v>
      </c>
      <c r="F422" s="10" t="s">
        <v>1248</v>
      </c>
      <c r="G422" s="3">
        <f t="shared" ref="G422:G430" si="13">TRUNC(F422*E422,2)</f>
        <v>17</v>
      </c>
    </row>
    <row r="423" spans="1:7" ht="24">
      <c r="A423" s="1" t="s">
        <v>6</v>
      </c>
      <c r="B423" s="1" t="s">
        <v>1193</v>
      </c>
      <c r="C423" s="2" t="s">
        <v>1194</v>
      </c>
      <c r="D423" s="1" t="s">
        <v>57</v>
      </c>
      <c r="E423" s="3" t="s">
        <v>1195</v>
      </c>
      <c r="F423" s="10" t="s">
        <v>1249</v>
      </c>
      <c r="G423" s="3">
        <f t="shared" si="13"/>
        <v>26.06</v>
      </c>
    </row>
    <row r="424" spans="1:7" ht="36">
      <c r="A424" s="1" t="s">
        <v>6</v>
      </c>
      <c r="B424" s="1" t="s">
        <v>1196</v>
      </c>
      <c r="C424" s="2" t="s">
        <v>1197</v>
      </c>
      <c r="D424" s="1" t="s">
        <v>57</v>
      </c>
      <c r="E424" s="3" t="s">
        <v>1198</v>
      </c>
      <c r="F424" s="10" t="s">
        <v>1121</v>
      </c>
      <c r="G424" s="3">
        <f t="shared" si="13"/>
        <v>8.5399999999999991</v>
      </c>
    </row>
    <row r="425" spans="1:7" ht="24">
      <c r="A425" s="1" t="s">
        <v>6</v>
      </c>
      <c r="B425" s="1" t="s">
        <v>1199</v>
      </c>
      <c r="C425" s="2" t="s">
        <v>1200</v>
      </c>
      <c r="D425" s="1" t="s">
        <v>361</v>
      </c>
      <c r="E425" s="3" t="s">
        <v>1201</v>
      </c>
      <c r="F425" s="10" t="s">
        <v>1250</v>
      </c>
      <c r="G425" s="3">
        <f t="shared" si="13"/>
        <v>0.56000000000000005</v>
      </c>
    </row>
    <row r="426" spans="1:7" ht="24">
      <c r="A426" s="1" t="s">
        <v>23</v>
      </c>
      <c r="B426" s="1" t="s">
        <v>1052</v>
      </c>
      <c r="C426" s="2" t="s">
        <v>1053</v>
      </c>
      <c r="D426" s="1" t="s">
        <v>220</v>
      </c>
      <c r="E426" s="3" t="s">
        <v>1213</v>
      </c>
      <c r="F426" s="10" t="s">
        <v>1063</v>
      </c>
      <c r="G426" s="3">
        <f t="shared" si="13"/>
        <v>4.24</v>
      </c>
    </row>
    <row r="427" spans="1:7" ht="24">
      <c r="A427" s="1" t="s">
        <v>23</v>
      </c>
      <c r="B427" s="1" t="s">
        <v>218</v>
      </c>
      <c r="C427" s="2" t="s">
        <v>219</v>
      </c>
      <c r="D427" s="1" t="s">
        <v>220</v>
      </c>
      <c r="E427" s="3" t="s">
        <v>1214</v>
      </c>
      <c r="F427" s="10" t="s">
        <v>329</v>
      </c>
      <c r="G427" s="3">
        <f t="shared" si="13"/>
        <v>15.05</v>
      </c>
    </row>
    <row r="428" spans="1:7" ht="36">
      <c r="A428" s="1" t="s">
        <v>23</v>
      </c>
      <c r="B428" s="1" t="s">
        <v>1204</v>
      </c>
      <c r="C428" s="2" t="s">
        <v>1205</v>
      </c>
      <c r="D428" s="1" t="s">
        <v>493</v>
      </c>
      <c r="E428" s="3" t="s">
        <v>1215</v>
      </c>
      <c r="F428" s="10" t="s">
        <v>312</v>
      </c>
      <c r="G428" s="3">
        <f t="shared" si="13"/>
        <v>0.12</v>
      </c>
    </row>
    <row r="429" spans="1:7" ht="36">
      <c r="A429" s="1" t="s">
        <v>23</v>
      </c>
      <c r="B429" s="1" t="s">
        <v>1207</v>
      </c>
      <c r="C429" s="2" t="s">
        <v>1208</v>
      </c>
      <c r="D429" s="1" t="s">
        <v>500</v>
      </c>
      <c r="E429" s="3" t="s">
        <v>1216</v>
      </c>
      <c r="F429" s="10" t="s">
        <v>424</v>
      </c>
      <c r="G429" s="3">
        <f t="shared" si="13"/>
        <v>0.45</v>
      </c>
    </row>
    <row r="430" spans="1:7" ht="36">
      <c r="A430" s="1" t="s">
        <v>23</v>
      </c>
      <c r="B430" s="1" t="s">
        <v>1210</v>
      </c>
      <c r="C430" s="2" t="s">
        <v>1211</v>
      </c>
      <c r="D430" s="1" t="s">
        <v>134</v>
      </c>
      <c r="E430" s="3" t="s">
        <v>764</v>
      </c>
      <c r="F430" s="10" t="s">
        <v>1251</v>
      </c>
      <c r="G430" s="3">
        <f t="shared" si="13"/>
        <v>0.52</v>
      </c>
    </row>
    <row r="431" spans="1:7">
      <c r="A431" s="1315" t="s">
        <v>252</v>
      </c>
      <c r="B431" s="1316"/>
      <c r="C431" s="1316"/>
      <c r="D431" s="1316"/>
      <c r="E431" s="1316"/>
      <c r="F431" s="1317"/>
      <c r="G431" s="3">
        <f>SUM(G422:G430)</f>
        <v>72.540000000000006</v>
      </c>
    </row>
    <row r="432" spans="1:7" ht="48">
      <c r="A432" s="1" t="s">
        <v>1217</v>
      </c>
      <c r="B432" s="1" t="s">
        <v>177</v>
      </c>
      <c r="C432" s="2" t="s">
        <v>178</v>
      </c>
      <c r="D432" s="1" t="s">
        <v>3</v>
      </c>
      <c r="E432" s="3" t="s">
        <v>4</v>
      </c>
      <c r="F432" s="3" t="s">
        <v>5</v>
      </c>
      <c r="G432" s="3"/>
    </row>
    <row r="433" spans="1:7">
      <c r="A433" s="4" t="s">
        <v>245</v>
      </c>
      <c r="B433" s="4" t="s">
        <v>246</v>
      </c>
      <c r="C433" s="5" t="s">
        <v>247</v>
      </c>
      <c r="D433" s="4" t="s">
        <v>248</v>
      </c>
      <c r="E433" s="8" t="s">
        <v>249</v>
      </c>
      <c r="F433" s="3" t="s">
        <v>250</v>
      </c>
      <c r="G433" s="3" t="s">
        <v>251</v>
      </c>
    </row>
    <row r="434" spans="1:7" ht="36">
      <c r="A434" s="1" t="s">
        <v>6</v>
      </c>
      <c r="B434" s="1" t="s">
        <v>1190</v>
      </c>
      <c r="C434" s="2" t="s">
        <v>1191</v>
      </c>
      <c r="D434" s="1" t="s">
        <v>16</v>
      </c>
      <c r="E434" s="3" t="s">
        <v>1192</v>
      </c>
      <c r="F434" s="10" t="s">
        <v>1248</v>
      </c>
      <c r="G434" s="3">
        <f t="shared" ref="G434:G441" si="14">TRUNC(F434*E434,2)</f>
        <v>17</v>
      </c>
    </row>
    <row r="435" spans="1:7" ht="24">
      <c r="A435" s="1" t="s">
        <v>6</v>
      </c>
      <c r="B435" s="1" t="s">
        <v>1193</v>
      </c>
      <c r="C435" s="2" t="s">
        <v>1194</v>
      </c>
      <c r="D435" s="1" t="s">
        <v>57</v>
      </c>
      <c r="E435" s="3" t="s">
        <v>1195</v>
      </c>
      <c r="F435" s="10" t="s">
        <v>1249</v>
      </c>
      <c r="G435" s="3">
        <f t="shared" si="14"/>
        <v>26.06</v>
      </c>
    </row>
    <row r="436" spans="1:7" ht="36">
      <c r="A436" s="1" t="s">
        <v>6</v>
      </c>
      <c r="B436" s="1" t="s">
        <v>1196</v>
      </c>
      <c r="C436" s="2" t="s">
        <v>1197</v>
      </c>
      <c r="D436" s="1" t="s">
        <v>57</v>
      </c>
      <c r="E436" s="3" t="s">
        <v>214</v>
      </c>
      <c r="F436" s="10" t="s">
        <v>1121</v>
      </c>
      <c r="G436" s="3">
        <f t="shared" si="14"/>
        <v>6.94</v>
      </c>
    </row>
    <row r="437" spans="1:7" ht="24">
      <c r="A437" s="1" t="s">
        <v>6</v>
      </c>
      <c r="B437" s="1" t="s">
        <v>1199</v>
      </c>
      <c r="C437" s="2" t="s">
        <v>1200</v>
      </c>
      <c r="D437" s="1" t="s">
        <v>361</v>
      </c>
      <c r="E437" s="3" t="s">
        <v>1201</v>
      </c>
      <c r="F437" s="10" t="s">
        <v>1250</v>
      </c>
      <c r="G437" s="3">
        <f t="shared" si="14"/>
        <v>0.56000000000000005</v>
      </c>
    </row>
    <row r="438" spans="1:7" ht="24">
      <c r="A438" s="1" t="s">
        <v>23</v>
      </c>
      <c r="B438" s="1" t="s">
        <v>1052</v>
      </c>
      <c r="C438" s="2" t="s">
        <v>1053</v>
      </c>
      <c r="D438" s="1" t="s">
        <v>220</v>
      </c>
      <c r="E438" s="3" t="s">
        <v>1218</v>
      </c>
      <c r="F438" s="10" t="s">
        <v>1063</v>
      </c>
      <c r="G438" s="3">
        <f t="shared" si="14"/>
        <v>1.95</v>
      </c>
    </row>
    <row r="439" spans="1:7" ht="24">
      <c r="A439" s="1" t="s">
        <v>23</v>
      </c>
      <c r="B439" s="1" t="s">
        <v>218</v>
      </c>
      <c r="C439" s="2" t="s">
        <v>219</v>
      </c>
      <c r="D439" s="1" t="s">
        <v>220</v>
      </c>
      <c r="E439" s="3" t="s">
        <v>1219</v>
      </c>
      <c r="F439" s="10" t="s">
        <v>329</v>
      </c>
      <c r="G439" s="3">
        <f t="shared" si="14"/>
        <v>6.92</v>
      </c>
    </row>
    <row r="440" spans="1:7" ht="36">
      <c r="A440" s="1" t="s">
        <v>23</v>
      </c>
      <c r="B440" s="1" t="s">
        <v>1204</v>
      </c>
      <c r="C440" s="2" t="s">
        <v>1205</v>
      </c>
      <c r="D440" s="1" t="s">
        <v>493</v>
      </c>
      <c r="E440" s="3" t="s">
        <v>1206</v>
      </c>
      <c r="F440" s="10" t="s">
        <v>312</v>
      </c>
      <c r="G440" s="3">
        <f t="shared" si="14"/>
        <v>0.13</v>
      </c>
    </row>
    <row r="441" spans="1:7" ht="36">
      <c r="A441" s="1" t="s">
        <v>23</v>
      </c>
      <c r="B441" s="1" t="s">
        <v>1207</v>
      </c>
      <c r="C441" s="2" t="s">
        <v>1208</v>
      </c>
      <c r="D441" s="1" t="s">
        <v>500</v>
      </c>
      <c r="E441" s="3" t="s">
        <v>1209</v>
      </c>
      <c r="F441" s="10" t="s">
        <v>424</v>
      </c>
      <c r="G441" s="3">
        <f t="shared" si="14"/>
        <v>0.48</v>
      </c>
    </row>
    <row r="442" spans="1:7">
      <c r="A442" s="1315" t="s">
        <v>252</v>
      </c>
      <c r="B442" s="1316"/>
      <c r="C442" s="1316"/>
      <c r="D442" s="1316"/>
      <c r="E442" s="1316"/>
      <c r="F442" s="1317"/>
      <c r="G442" s="3">
        <f>SUM(G434:G441)</f>
        <v>60.040000000000006</v>
      </c>
    </row>
    <row r="443" spans="1:7" ht="48">
      <c r="A443" s="1" t="s">
        <v>1220</v>
      </c>
      <c r="B443" s="1" t="s">
        <v>180</v>
      </c>
      <c r="C443" s="2" t="s">
        <v>181</v>
      </c>
      <c r="D443" s="1" t="s">
        <v>3</v>
      </c>
      <c r="E443" s="3" t="s">
        <v>4</v>
      </c>
      <c r="F443" s="3" t="s">
        <v>5</v>
      </c>
      <c r="G443" s="3"/>
    </row>
    <row r="444" spans="1:7">
      <c r="A444" s="4" t="s">
        <v>245</v>
      </c>
      <c r="B444" s="4" t="s">
        <v>246</v>
      </c>
      <c r="C444" s="5" t="s">
        <v>247</v>
      </c>
      <c r="D444" s="4" t="s">
        <v>248</v>
      </c>
      <c r="E444" s="8" t="s">
        <v>249</v>
      </c>
      <c r="F444" s="3" t="s">
        <v>250</v>
      </c>
      <c r="G444" s="3" t="s">
        <v>251</v>
      </c>
    </row>
    <row r="445" spans="1:7" ht="36">
      <c r="A445" s="1" t="s">
        <v>6</v>
      </c>
      <c r="B445" s="1" t="s">
        <v>1190</v>
      </c>
      <c r="C445" s="2" t="s">
        <v>1191</v>
      </c>
      <c r="D445" s="1" t="s">
        <v>16</v>
      </c>
      <c r="E445" s="3" t="s">
        <v>1192</v>
      </c>
      <c r="F445" s="10" t="s">
        <v>1248</v>
      </c>
      <c r="G445" s="3">
        <f t="shared" ref="G445:G452" si="15">TRUNC(F445*E445,2)</f>
        <v>17</v>
      </c>
    </row>
    <row r="446" spans="1:7" ht="24">
      <c r="A446" s="1" t="s">
        <v>6</v>
      </c>
      <c r="B446" s="1" t="s">
        <v>1193</v>
      </c>
      <c r="C446" s="2" t="s">
        <v>1194</v>
      </c>
      <c r="D446" s="1" t="s">
        <v>57</v>
      </c>
      <c r="E446" s="3" t="s">
        <v>1195</v>
      </c>
      <c r="F446" s="10" t="s">
        <v>1249</v>
      </c>
      <c r="G446" s="3">
        <f t="shared" si="15"/>
        <v>26.06</v>
      </c>
    </row>
    <row r="447" spans="1:7" ht="36">
      <c r="A447" s="1" t="s">
        <v>6</v>
      </c>
      <c r="B447" s="1" t="s">
        <v>1196</v>
      </c>
      <c r="C447" s="2" t="s">
        <v>1197</v>
      </c>
      <c r="D447" s="1" t="s">
        <v>57</v>
      </c>
      <c r="E447" s="3" t="s">
        <v>214</v>
      </c>
      <c r="F447" s="10" t="s">
        <v>1121</v>
      </c>
      <c r="G447" s="3">
        <f t="shared" si="15"/>
        <v>6.94</v>
      </c>
    </row>
    <row r="448" spans="1:7" ht="24">
      <c r="A448" s="1" t="s">
        <v>6</v>
      </c>
      <c r="B448" s="1" t="s">
        <v>1199</v>
      </c>
      <c r="C448" s="2" t="s">
        <v>1200</v>
      </c>
      <c r="D448" s="1" t="s">
        <v>361</v>
      </c>
      <c r="E448" s="3" t="s">
        <v>1201</v>
      </c>
      <c r="F448" s="10" t="s">
        <v>1250</v>
      </c>
      <c r="G448" s="3">
        <f t="shared" si="15"/>
        <v>0.56000000000000005</v>
      </c>
    </row>
    <row r="449" spans="1:7" ht="24">
      <c r="A449" s="1" t="s">
        <v>23</v>
      </c>
      <c r="B449" s="1" t="s">
        <v>1052</v>
      </c>
      <c r="C449" s="2" t="s">
        <v>1053</v>
      </c>
      <c r="D449" s="1" t="s">
        <v>220</v>
      </c>
      <c r="E449" s="3" t="s">
        <v>1221</v>
      </c>
      <c r="F449" s="10" t="s">
        <v>1063</v>
      </c>
      <c r="G449" s="3">
        <f t="shared" si="15"/>
        <v>2.2999999999999998</v>
      </c>
    </row>
    <row r="450" spans="1:7" ht="24">
      <c r="A450" s="1" t="s">
        <v>23</v>
      </c>
      <c r="B450" s="1" t="s">
        <v>218</v>
      </c>
      <c r="C450" s="2" t="s">
        <v>219</v>
      </c>
      <c r="D450" s="1" t="s">
        <v>220</v>
      </c>
      <c r="E450" s="3" t="s">
        <v>1222</v>
      </c>
      <c r="F450" s="10" t="s">
        <v>329</v>
      </c>
      <c r="G450" s="3">
        <f t="shared" si="15"/>
        <v>8.19</v>
      </c>
    </row>
    <row r="451" spans="1:7" ht="36">
      <c r="A451" s="1" t="s">
        <v>23</v>
      </c>
      <c r="B451" s="1" t="s">
        <v>1204</v>
      </c>
      <c r="C451" s="2" t="s">
        <v>1205</v>
      </c>
      <c r="D451" s="1" t="s">
        <v>493</v>
      </c>
      <c r="E451" s="3" t="s">
        <v>1215</v>
      </c>
      <c r="F451" s="10" t="s">
        <v>312</v>
      </c>
      <c r="G451" s="3">
        <f t="shared" si="15"/>
        <v>0.12</v>
      </c>
    </row>
    <row r="452" spans="1:7" ht="36">
      <c r="A452" s="1" t="s">
        <v>23</v>
      </c>
      <c r="B452" s="1" t="s">
        <v>1207</v>
      </c>
      <c r="C452" s="2" t="s">
        <v>1208</v>
      </c>
      <c r="D452" s="1" t="s">
        <v>500</v>
      </c>
      <c r="E452" s="3" t="s">
        <v>1216</v>
      </c>
      <c r="F452" s="10" t="s">
        <v>424</v>
      </c>
      <c r="G452" s="3">
        <f t="shared" si="15"/>
        <v>0.45</v>
      </c>
    </row>
    <row r="453" spans="1:7">
      <c r="A453" s="1315" t="s">
        <v>252</v>
      </c>
      <c r="B453" s="1316"/>
      <c r="C453" s="1316"/>
      <c r="D453" s="1316"/>
      <c r="E453" s="1316"/>
      <c r="F453" s="1317"/>
      <c r="G453" s="3">
        <f>SUM(G445:G452)</f>
        <v>61.62</v>
      </c>
    </row>
    <row r="454" spans="1:7" ht="48">
      <c r="A454" s="1" t="s">
        <v>1223</v>
      </c>
      <c r="B454" s="1" t="s">
        <v>183</v>
      </c>
      <c r="C454" s="2" t="s">
        <v>184</v>
      </c>
      <c r="D454" s="1" t="s">
        <v>3</v>
      </c>
      <c r="E454" s="3" t="s">
        <v>4</v>
      </c>
      <c r="F454" s="3" t="s">
        <v>5</v>
      </c>
      <c r="G454" s="3"/>
    </row>
    <row r="455" spans="1:7">
      <c r="A455" s="4" t="s">
        <v>245</v>
      </c>
      <c r="B455" s="4" t="s">
        <v>246</v>
      </c>
      <c r="C455" s="5" t="s">
        <v>247</v>
      </c>
      <c r="D455" s="4" t="s">
        <v>248</v>
      </c>
      <c r="E455" s="8" t="s">
        <v>249</v>
      </c>
      <c r="F455" s="3" t="s">
        <v>250</v>
      </c>
      <c r="G455" s="3" t="s">
        <v>251</v>
      </c>
    </row>
    <row r="456" spans="1:7" ht="36">
      <c r="A456" s="1" t="s">
        <v>6</v>
      </c>
      <c r="B456" s="1" t="s">
        <v>1190</v>
      </c>
      <c r="C456" s="2" t="s">
        <v>1191</v>
      </c>
      <c r="D456" s="1" t="s">
        <v>16</v>
      </c>
      <c r="E456" s="3" t="s">
        <v>1192</v>
      </c>
      <c r="F456" s="10" t="s">
        <v>1248</v>
      </c>
      <c r="G456" s="3">
        <f t="shared" ref="G456:G464" si="16">TRUNC(F456*E456,2)</f>
        <v>17</v>
      </c>
    </row>
    <row r="457" spans="1:7" ht="24">
      <c r="A457" s="1" t="s">
        <v>6</v>
      </c>
      <c r="B457" s="1" t="s">
        <v>1193</v>
      </c>
      <c r="C457" s="2" t="s">
        <v>1194</v>
      </c>
      <c r="D457" s="1" t="s">
        <v>57</v>
      </c>
      <c r="E457" s="3" t="s">
        <v>1224</v>
      </c>
      <c r="F457" s="10" t="s">
        <v>1249</v>
      </c>
      <c r="G457" s="3">
        <f t="shared" si="16"/>
        <v>27.77</v>
      </c>
    </row>
    <row r="458" spans="1:7" ht="36">
      <c r="A458" s="1" t="s">
        <v>6</v>
      </c>
      <c r="B458" s="1" t="s">
        <v>1196</v>
      </c>
      <c r="C458" s="2" t="s">
        <v>1197</v>
      </c>
      <c r="D458" s="1" t="s">
        <v>57</v>
      </c>
      <c r="E458" s="3" t="s">
        <v>1224</v>
      </c>
      <c r="F458" s="10" t="s">
        <v>1121</v>
      </c>
      <c r="G458" s="3">
        <f t="shared" si="16"/>
        <v>12.51</v>
      </c>
    </row>
    <row r="459" spans="1:7" ht="24">
      <c r="A459" s="1" t="s">
        <v>6</v>
      </c>
      <c r="B459" s="1" t="s">
        <v>1199</v>
      </c>
      <c r="C459" s="2" t="s">
        <v>1200</v>
      </c>
      <c r="D459" s="1" t="s">
        <v>361</v>
      </c>
      <c r="E459" s="3" t="s">
        <v>1225</v>
      </c>
      <c r="F459" s="10" t="s">
        <v>1250</v>
      </c>
      <c r="G459" s="3">
        <f t="shared" si="16"/>
        <v>0.69</v>
      </c>
    </row>
    <row r="460" spans="1:7" ht="24">
      <c r="A460" s="1" t="s">
        <v>23</v>
      </c>
      <c r="B460" s="1" t="s">
        <v>1052</v>
      </c>
      <c r="C460" s="2" t="s">
        <v>1053</v>
      </c>
      <c r="D460" s="1" t="s">
        <v>220</v>
      </c>
      <c r="E460" s="3" t="s">
        <v>1226</v>
      </c>
      <c r="F460" s="10" t="s">
        <v>1063</v>
      </c>
      <c r="G460" s="3">
        <f t="shared" si="16"/>
        <v>5.43</v>
      </c>
    </row>
    <row r="461" spans="1:7" ht="24">
      <c r="A461" s="1" t="s">
        <v>23</v>
      </c>
      <c r="B461" s="1" t="s">
        <v>218</v>
      </c>
      <c r="C461" s="2" t="s">
        <v>219</v>
      </c>
      <c r="D461" s="1" t="s">
        <v>220</v>
      </c>
      <c r="E461" s="3" t="s">
        <v>1227</v>
      </c>
      <c r="F461" s="10" t="s">
        <v>329</v>
      </c>
      <c r="G461" s="3">
        <f t="shared" si="16"/>
        <v>19.29</v>
      </c>
    </row>
    <row r="462" spans="1:7" ht="36">
      <c r="A462" s="1" t="s">
        <v>23</v>
      </c>
      <c r="B462" s="1" t="s">
        <v>1204</v>
      </c>
      <c r="C462" s="2" t="s">
        <v>1205</v>
      </c>
      <c r="D462" s="1" t="s">
        <v>493</v>
      </c>
      <c r="E462" s="3" t="s">
        <v>1228</v>
      </c>
      <c r="F462" s="10" t="s">
        <v>312</v>
      </c>
      <c r="G462" s="3">
        <f t="shared" si="16"/>
        <v>0.19</v>
      </c>
    </row>
    <row r="463" spans="1:7" ht="36">
      <c r="A463" s="1" t="s">
        <v>23</v>
      </c>
      <c r="B463" s="1" t="s">
        <v>1207</v>
      </c>
      <c r="C463" s="2" t="s">
        <v>1208</v>
      </c>
      <c r="D463" s="1" t="s">
        <v>500</v>
      </c>
      <c r="E463" s="3" t="s">
        <v>1229</v>
      </c>
      <c r="F463" s="10" t="s">
        <v>424</v>
      </c>
      <c r="G463" s="3">
        <f t="shared" si="16"/>
        <v>0.7</v>
      </c>
    </row>
    <row r="464" spans="1:7" ht="36">
      <c r="A464" s="1" t="s">
        <v>23</v>
      </c>
      <c r="B464" s="1" t="s">
        <v>1210</v>
      </c>
      <c r="C464" s="2" t="s">
        <v>1211</v>
      </c>
      <c r="D464" s="1" t="s">
        <v>134</v>
      </c>
      <c r="E464" s="3" t="s">
        <v>1230</v>
      </c>
      <c r="F464" s="10" t="s">
        <v>1251</v>
      </c>
      <c r="G464" s="3">
        <f t="shared" si="16"/>
        <v>0.73</v>
      </c>
    </row>
    <row r="465" spans="1:7">
      <c r="A465" s="1315" t="s">
        <v>252</v>
      </c>
      <c r="B465" s="1316"/>
      <c r="C465" s="1316"/>
      <c r="D465" s="1316"/>
      <c r="E465" s="1316"/>
      <c r="F465" s="1317"/>
      <c r="G465" s="3">
        <f>SUM(G456:G464)</f>
        <v>84.31</v>
      </c>
    </row>
    <row r="466" spans="1:7" ht="48">
      <c r="A466" s="1" t="s">
        <v>1231</v>
      </c>
      <c r="B466" s="1" t="s">
        <v>186</v>
      </c>
      <c r="C466" s="2" t="s">
        <v>187</v>
      </c>
      <c r="D466" s="1" t="s">
        <v>3</v>
      </c>
      <c r="E466" s="3" t="s">
        <v>4</v>
      </c>
      <c r="F466" s="3" t="s">
        <v>5</v>
      </c>
      <c r="G466" s="3"/>
    </row>
    <row r="467" spans="1:7">
      <c r="A467" s="4" t="s">
        <v>245</v>
      </c>
      <c r="B467" s="4" t="s">
        <v>246</v>
      </c>
      <c r="C467" s="5" t="s">
        <v>247</v>
      </c>
      <c r="D467" s="4" t="s">
        <v>248</v>
      </c>
      <c r="E467" s="8" t="s">
        <v>249</v>
      </c>
      <c r="F467" s="3" t="s">
        <v>250</v>
      </c>
      <c r="G467" s="3" t="s">
        <v>251</v>
      </c>
    </row>
    <row r="468" spans="1:7" ht="36">
      <c r="A468" s="1" t="s">
        <v>6</v>
      </c>
      <c r="B468" s="1" t="s">
        <v>1190</v>
      </c>
      <c r="C468" s="2" t="s">
        <v>1191</v>
      </c>
      <c r="D468" s="1" t="s">
        <v>16</v>
      </c>
      <c r="E468" s="3" t="s">
        <v>1192</v>
      </c>
      <c r="F468" s="10" t="s">
        <v>1248</v>
      </c>
      <c r="G468" s="3">
        <f t="shared" ref="G468:G476" si="17">TRUNC(F468*E468,2)</f>
        <v>17</v>
      </c>
    </row>
    <row r="469" spans="1:7" ht="24">
      <c r="A469" s="1" t="s">
        <v>6</v>
      </c>
      <c r="B469" s="1" t="s">
        <v>1193</v>
      </c>
      <c r="C469" s="2" t="s">
        <v>1194</v>
      </c>
      <c r="D469" s="1" t="s">
        <v>57</v>
      </c>
      <c r="E469" s="3" t="s">
        <v>1232</v>
      </c>
      <c r="F469" s="10" t="s">
        <v>1249</v>
      </c>
      <c r="G469" s="3">
        <f t="shared" si="17"/>
        <v>30.19</v>
      </c>
    </row>
    <row r="470" spans="1:7" ht="36">
      <c r="A470" s="1" t="s">
        <v>6</v>
      </c>
      <c r="B470" s="1" t="s">
        <v>1196</v>
      </c>
      <c r="C470" s="2" t="s">
        <v>1197</v>
      </c>
      <c r="D470" s="1" t="s">
        <v>57</v>
      </c>
      <c r="E470" s="3" t="s">
        <v>1233</v>
      </c>
      <c r="F470" s="10" t="s">
        <v>1121</v>
      </c>
      <c r="G470" s="3">
        <f t="shared" si="17"/>
        <v>18.14</v>
      </c>
    </row>
    <row r="471" spans="1:7" ht="24">
      <c r="A471" s="1" t="s">
        <v>6</v>
      </c>
      <c r="B471" s="1" t="s">
        <v>1199</v>
      </c>
      <c r="C471" s="2" t="s">
        <v>1200</v>
      </c>
      <c r="D471" s="1" t="s">
        <v>361</v>
      </c>
      <c r="E471" s="3" t="s">
        <v>1234</v>
      </c>
      <c r="F471" s="10" t="s">
        <v>1250</v>
      </c>
      <c r="G471" s="3">
        <f t="shared" si="17"/>
        <v>0.86</v>
      </c>
    </row>
    <row r="472" spans="1:7" ht="24">
      <c r="A472" s="1" t="s">
        <v>23</v>
      </c>
      <c r="B472" s="1" t="s">
        <v>1052</v>
      </c>
      <c r="C472" s="2" t="s">
        <v>1053</v>
      </c>
      <c r="D472" s="1" t="s">
        <v>220</v>
      </c>
      <c r="E472" s="3" t="s">
        <v>1235</v>
      </c>
      <c r="F472" s="10" t="s">
        <v>1063</v>
      </c>
      <c r="G472" s="3">
        <f t="shared" si="17"/>
        <v>8.9700000000000006</v>
      </c>
    </row>
    <row r="473" spans="1:7" ht="24">
      <c r="A473" s="1" t="s">
        <v>23</v>
      </c>
      <c r="B473" s="1" t="s">
        <v>218</v>
      </c>
      <c r="C473" s="2" t="s">
        <v>219</v>
      </c>
      <c r="D473" s="1" t="s">
        <v>220</v>
      </c>
      <c r="E473" s="3" t="s">
        <v>1236</v>
      </c>
      <c r="F473" s="10" t="s">
        <v>329</v>
      </c>
      <c r="G473" s="3">
        <f t="shared" si="17"/>
        <v>31.84</v>
      </c>
    </row>
    <row r="474" spans="1:7" ht="36">
      <c r="A474" s="1" t="s">
        <v>23</v>
      </c>
      <c r="B474" s="1" t="s">
        <v>1204</v>
      </c>
      <c r="C474" s="2" t="s">
        <v>1205</v>
      </c>
      <c r="D474" s="1" t="s">
        <v>493</v>
      </c>
      <c r="E474" s="3" t="s">
        <v>1237</v>
      </c>
      <c r="F474" s="10" t="s">
        <v>312</v>
      </c>
      <c r="G474" s="3">
        <f t="shared" si="17"/>
        <v>0.27</v>
      </c>
    </row>
    <row r="475" spans="1:7" ht="36">
      <c r="A475" s="1" t="s">
        <v>23</v>
      </c>
      <c r="B475" s="1" t="s">
        <v>1207</v>
      </c>
      <c r="C475" s="2" t="s">
        <v>1208</v>
      </c>
      <c r="D475" s="1" t="s">
        <v>500</v>
      </c>
      <c r="E475" s="3" t="s">
        <v>1238</v>
      </c>
      <c r="F475" s="10" t="s">
        <v>424</v>
      </c>
      <c r="G475" s="3">
        <f t="shared" si="17"/>
        <v>1.01</v>
      </c>
    </row>
    <row r="476" spans="1:7" ht="36">
      <c r="A476" s="1" t="s">
        <v>23</v>
      </c>
      <c r="B476" s="1" t="s">
        <v>1210</v>
      </c>
      <c r="C476" s="2" t="s">
        <v>1211</v>
      </c>
      <c r="D476" s="1" t="s">
        <v>134</v>
      </c>
      <c r="E476" s="3" t="s">
        <v>1239</v>
      </c>
      <c r="F476" s="10" t="s">
        <v>1251</v>
      </c>
      <c r="G476" s="3">
        <f t="shared" si="17"/>
        <v>1.0900000000000001</v>
      </c>
    </row>
    <row r="477" spans="1:7">
      <c r="A477" s="1315" t="s">
        <v>252</v>
      </c>
      <c r="B477" s="1316"/>
      <c r="C477" s="1316"/>
      <c r="D477" s="1316"/>
      <c r="E477" s="1316"/>
      <c r="F477" s="1317"/>
      <c r="G477" s="3">
        <f>SUM(G468:G476)</f>
        <v>109.37</v>
      </c>
    </row>
    <row r="478" spans="1:7" ht="48">
      <c r="A478" s="1" t="s">
        <v>1240</v>
      </c>
      <c r="B478" s="1" t="s">
        <v>189</v>
      </c>
      <c r="C478" s="2" t="s">
        <v>190</v>
      </c>
      <c r="D478" s="1" t="s">
        <v>3</v>
      </c>
      <c r="E478" s="3" t="s">
        <v>4</v>
      </c>
      <c r="F478" s="3" t="s">
        <v>5</v>
      </c>
      <c r="G478" s="3"/>
    </row>
    <row r="479" spans="1:7">
      <c r="A479" s="4" t="s">
        <v>245</v>
      </c>
      <c r="B479" s="4" t="s">
        <v>246</v>
      </c>
      <c r="C479" s="5" t="s">
        <v>247</v>
      </c>
      <c r="D479" s="4" t="s">
        <v>248</v>
      </c>
      <c r="E479" s="8" t="s">
        <v>249</v>
      </c>
      <c r="F479" s="3" t="s">
        <v>250</v>
      </c>
      <c r="G479" s="3" t="s">
        <v>251</v>
      </c>
    </row>
    <row r="480" spans="1:7" ht="36">
      <c r="A480" s="1" t="s">
        <v>6</v>
      </c>
      <c r="B480" s="1" t="s">
        <v>1190</v>
      </c>
      <c r="C480" s="2" t="s">
        <v>1191</v>
      </c>
      <c r="D480" s="1" t="s">
        <v>16</v>
      </c>
      <c r="E480" s="3" t="s">
        <v>1192</v>
      </c>
      <c r="F480" s="10" t="s">
        <v>1248</v>
      </c>
      <c r="G480" s="3">
        <f t="shared" ref="G480:G487" si="18">TRUNC(F480*E480,2)</f>
        <v>17</v>
      </c>
    </row>
    <row r="481" spans="1:7" ht="24">
      <c r="A481" s="1" t="s">
        <v>6</v>
      </c>
      <c r="B481" s="1" t="s">
        <v>1193</v>
      </c>
      <c r="C481" s="2" t="s">
        <v>1194</v>
      </c>
      <c r="D481" s="1" t="s">
        <v>57</v>
      </c>
      <c r="E481" s="3" t="s">
        <v>1224</v>
      </c>
      <c r="F481" s="10" t="s">
        <v>1249</v>
      </c>
      <c r="G481" s="3">
        <f t="shared" si="18"/>
        <v>27.77</v>
      </c>
    </row>
    <row r="482" spans="1:7" ht="36">
      <c r="A482" s="1" t="s">
        <v>6</v>
      </c>
      <c r="B482" s="1" t="s">
        <v>1196</v>
      </c>
      <c r="C482" s="2" t="s">
        <v>1197</v>
      </c>
      <c r="D482" s="1" t="s">
        <v>57</v>
      </c>
      <c r="E482" s="3" t="s">
        <v>1241</v>
      </c>
      <c r="F482" s="10" t="s">
        <v>1121</v>
      </c>
      <c r="G482" s="3">
        <f t="shared" si="18"/>
        <v>10.16</v>
      </c>
    </row>
    <row r="483" spans="1:7" ht="24">
      <c r="A483" s="1" t="s">
        <v>6</v>
      </c>
      <c r="B483" s="1" t="s">
        <v>1199</v>
      </c>
      <c r="C483" s="2" t="s">
        <v>1200</v>
      </c>
      <c r="D483" s="1" t="s">
        <v>361</v>
      </c>
      <c r="E483" s="3" t="s">
        <v>1225</v>
      </c>
      <c r="F483" s="10" t="s">
        <v>1250</v>
      </c>
      <c r="G483" s="3">
        <f t="shared" si="18"/>
        <v>0.69</v>
      </c>
    </row>
    <row r="484" spans="1:7" ht="24">
      <c r="A484" s="1" t="s">
        <v>23</v>
      </c>
      <c r="B484" s="1" t="s">
        <v>1052</v>
      </c>
      <c r="C484" s="2" t="s">
        <v>1053</v>
      </c>
      <c r="D484" s="1" t="s">
        <v>220</v>
      </c>
      <c r="E484" s="3" t="s">
        <v>1242</v>
      </c>
      <c r="F484" s="10" t="s">
        <v>1063</v>
      </c>
      <c r="G484" s="3">
        <f t="shared" si="18"/>
        <v>3</v>
      </c>
    </row>
    <row r="485" spans="1:7" ht="24">
      <c r="A485" s="1" t="s">
        <v>23</v>
      </c>
      <c r="B485" s="1" t="s">
        <v>218</v>
      </c>
      <c r="C485" s="2" t="s">
        <v>219</v>
      </c>
      <c r="D485" s="1" t="s">
        <v>220</v>
      </c>
      <c r="E485" s="3" t="s">
        <v>1243</v>
      </c>
      <c r="F485" s="10" t="s">
        <v>329</v>
      </c>
      <c r="G485" s="3">
        <f t="shared" si="18"/>
        <v>10.65</v>
      </c>
    </row>
    <row r="486" spans="1:7" ht="36">
      <c r="A486" s="1" t="s">
        <v>23</v>
      </c>
      <c r="B486" s="1" t="s">
        <v>1204</v>
      </c>
      <c r="C486" s="2" t="s">
        <v>1205</v>
      </c>
      <c r="D486" s="1" t="s">
        <v>493</v>
      </c>
      <c r="E486" s="3" t="s">
        <v>1228</v>
      </c>
      <c r="F486" s="10" t="s">
        <v>312</v>
      </c>
      <c r="G486" s="3">
        <f t="shared" si="18"/>
        <v>0.19</v>
      </c>
    </row>
    <row r="487" spans="1:7" ht="36">
      <c r="A487" s="1" t="s">
        <v>23</v>
      </c>
      <c r="B487" s="1" t="s">
        <v>1207</v>
      </c>
      <c r="C487" s="2" t="s">
        <v>1208</v>
      </c>
      <c r="D487" s="1" t="s">
        <v>500</v>
      </c>
      <c r="E487" s="3" t="s">
        <v>1229</v>
      </c>
      <c r="F487" s="10" t="s">
        <v>424</v>
      </c>
      <c r="G487" s="3">
        <f t="shared" si="18"/>
        <v>0.7</v>
      </c>
    </row>
    <row r="488" spans="1:7">
      <c r="A488" s="1315" t="s">
        <v>252</v>
      </c>
      <c r="B488" s="1316"/>
      <c r="C488" s="1316"/>
      <c r="D488" s="1316"/>
      <c r="E488" s="1316"/>
      <c r="F488" s="1317"/>
      <c r="G488" s="3">
        <f>SUM(G480:G487)</f>
        <v>70.16</v>
      </c>
    </row>
    <row r="489" spans="1:7" ht="48">
      <c r="A489" s="1" t="s">
        <v>1244</v>
      </c>
      <c r="B489" s="1" t="s">
        <v>192</v>
      </c>
      <c r="C489" s="2" t="s">
        <v>193</v>
      </c>
      <c r="D489" s="1" t="s">
        <v>3</v>
      </c>
      <c r="E489" s="3" t="s">
        <v>4</v>
      </c>
      <c r="F489" s="3" t="s">
        <v>5</v>
      </c>
      <c r="G489" s="3"/>
    </row>
    <row r="490" spans="1:7">
      <c r="A490" s="4" t="s">
        <v>245</v>
      </c>
      <c r="B490" s="4" t="s">
        <v>246</v>
      </c>
      <c r="C490" s="5" t="s">
        <v>247</v>
      </c>
      <c r="D490" s="4" t="s">
        <v>248</v>
      </c>
      <c r="E490" s="8" t="s">
        <v>249</v>
      </c>
      <c r="F490" s="3" t="s">
        <v>250</v>
      </c>
      <c r="G490" s="3" t="s">
        <v>251</v>
      </c>
    </row>
    <row r="491" spans="1:7" ht="36">
      <c r="A491" s="1" t="s">
        <v>6</v>
      </c>
      <c r="B491" s="1" t="s">
        <v>1190</v>
      </c>
      <c r="C491" s="2" t="s">
        <v>1191</v>
      </c>
      <c r="D491" s="1" t="s">
        <v>16</v>
      </c>
      <c r="E491" s="3" t="s">
        <v>1192</v>
      </c>
      <c r="F491" s="10" t="s">
        <v>1248</v>
      </c>
      <c r="G491" s="3">
        <f t="shared" ref="G491:G498" si="19">TRUNC(F491*E491,2)</f>
        <v>17</v>
      </c>
    </row>
    <row r="492" spans="1:7" ht="24">
      <c r="A492" s="1" t="s">
        <v>6</v>
      </c>
      <c r="B492" s="1" t="s">
        <v>1193</v>
      </c>
      <c r="C492" s="2" t="s">
        <v>1194</v>
      </c>
      <c r="D492" s="1" t="s">
        <v>57</v>
      </c>
      <c r="E492" s="3" t="s">
        <v>1232</v>
      </c>
      <c r="F492" s="10" t="s">
        <v>1249</v>
      </c>
      <c r="G492" s="3">
        <f t="shared" si="19"/>
        <v>30.19</v>
      </c>
    </row>
    <row r="493" spans="1:7" ht="36">
      <c r="A493" s="1" t="s">
        <v>6</v>
      </c>
      <c r="B493" s="1" t="s">
        <v>1196</v>
      </c>
      <c r="C493" s="2" t="s">
        <v>1197</v>
      </c>
      <c r="D493" s="1" t="s">
        <v>57</v>
      </c>
      <c r="E493" s="3" t="s">
        <v>1245</v>
      </c>
      <c r="F493" s="10" t="s">
        <v>1121</v>
      </c>
      <c r="G493" s="3">
        <f t="shared" si="19"/>
        <v>14.73</v>
      </c>
    </row>
    <row r="494" spans="1:7" ht="24">
      <c r="A494" s="1" t="s">
        <v>6</v>
      </c>
      <c r="B494" s="1" t="s">
        <v>1199</v>
      </c>
      <c r="C494" s="2" t="s">
        <v>1200</v>
      </c>
      <c r="D494" s="1" t="s">
        <v>361</v>
      </c>
      <c r="E494" s="3" t="s">
        <v>1234</v>
      </c>
      <c r="F494" s="10" t="s">
        <v>1250</v>
      </c>
      <c r="G494" s="3">
        <f t="shared" si="19"/>
        <v>0.86</v>
      </c>
    </row>
    <row r="495" spans="1:7" ht="24">
      <c r="A495" s="1" t="s">
        <v>23</v>
      </c>
      <c r="B495" s="1" t="s">
        <v>1052</v>
      </c>
      <c r="C495" s="2" t="s">
        <v>1053</v>
      </c>
      <c r="D495" s="1" t="s">
        <v>220</v>
      </c>
      <c r="E495" s="3" t="s">
        <v>1246</v>
      </c>
      <c r="F495" s="10" t="s">
        <v>1063</v>
      </c>
      <c r="G495" s="3">
        <f t="shared" si="19"/>
        <v>5.49</v>
      </c>
    </row>
    <row r="496" spans="1:7" ht="24">
      <c r="A496" s="1" t="s">
        <v>23</v>
      </c>
      <c r="B496" s="1" t="s">
        <v>218</v>
      </c>
      <c r="C496" s="2" t="s">
        <v>219</v>
      </c>
      <c r="D496" s="1" t="s">
        <v>220</v>
      </c>
      <c r="E496" s="3" t="s">
        <v>1247</v>
      </c>
      <c r="F496" s="10" t="s">
        <v>329</v>
      </c>
      <c r="G496" s="3">
        <f t="shared" si="19"/>
        <v>19.489999999999998</v>
      </c>
    </row>
    <row r="497" spans="1:7" ht="36">
      <c r="A497" s="1" t="s">
        <v>23</v>
      </c>
      <c r="B497" s="1" t="s">
        <v>1204</v>
      </c>
      <c r="C497" s="2" t="s">
        <v>1205</v>
      </c>
      <c r="D497" s="1" t="s">
        <v>493</v>
      </c>
      <c r="E497" s="3" t="s">
        <v>1237</v>
      </c>
      <c r="F497" s="10" t="s">
        <v>312</v>
      </c>
      <c r="G497" s="3">
        <f t="shared" si="19"/>
        <v>0.27</v>
      </c>
    </row>
    <row r="498" spans="1:7" ht="36">
      <c r="A498" s="1" t="s">
        <v>23</v>
      </c>
      <c r="B498" s="1" t="s">
        <v>1207</v>
      </c>
      <c r="C498" s="2" t="s">
        <v>1208</v>
      </c>
      <c r="D498" s="1" t="s">
        <v>500</v>
      </c>
      <c r="E498" s="3" t="s">
        <v>1238</v>
      </c>
      <c r="F498" s="10" t="s">
        <v>424</v>
      </c>
      <c r="G498" s="3">
        <f t="shared" si="19"/>
        <v>1.01</v>
      </c>
    </row>
    <row r="499" spans="1:7">
      <c r="A499" s="1315" t="s">
        <v>252</v>
      </c>
      <c r="B499" s="1316"/>
      <c r="C499" s="1316"/>
      <c r="D499" s="1316"/>
      <c r="E499" s="1316"/>
      <c r="F499" s="1317"/>
      <c r="G499" s="3">
        <f>SUM(G491:G498)</f>
        <v>89.039999999999992</v>
      </c>
    </row>
    <row r="500" spans="1:7" ht="36">
      <c r="A500" s="1" t="s">
        <v>1252</v>
      </c>
      <c r="B500" s="1" t="s">
        <v>195</v>
      </c>
      <c r="C500" s="2" t="s">
        <v>196</v>
      </c>
      <c r="D500" s="1" t="s">
        <v>16</v>
      </c>
      <c r="E500" s="3" t="s">
        <v>4</v>
      </c>
      <c r="F500" s="3" t="s">
        <v>1184</v>
      </c>
      <c r="G500" s="3"/>
    </row>
    <row r="501" spans="1:7">
      <c r="A501" s="4" t="s">
        <v>245</v>
      </c>
      <c r="B501" s="4" t="s">
        <v>246</v>
      </c>
      <c r="C501" s="5" t="s">
        <v>247</v>
      </c>
      <c r="D501" s="4" t="s">
        <v>248</v>
      </c>
      <c r="E501" s="8" t="s">
        <v>249</v>
      </c>
      <c r="F501" s="3" t="s">
        <v>250</v>
      </c>
      <c r="G501" s="3" t="s">
        <v>251</v>
      </c>
    </row>
    <row r="502" spans="1:7" ht="36">
      <c r="A502" s="1" t="s">
        <v>6</v>
      </c>
      <c r="B502" s="1" t="s">
        <v>1253</v>
      </c>
      <c r="C502" s="2" t="s">
        <v>1254</v>
      </c>
      <c r="D502" s="1" t="s">
        <v>16</v>
      </c>
      <c r="E502" s="3" t="s">
        <v>214</v>
      </c>
      <c r="F502" s="3" t="s">
        <v>1256</v>
      </c>
      <c r="G502" s="3">
        <f>TRUNC(F502*E502,2)</f>
        <v>18.07</v>
      </c>
    </row>
    <row r="503" spans="1:7" ht="24">
      <c r="A503" s="1" t="s">
        <v>23</v>
      </c>
      <c r="B503" s="1" t="s">
        <v>706</v>
      </c>
      <c r="C503" s="2" t="s">
        <v>707</v>
      </c>
      <c r="D503" s="1" t="s">
        <v>220</v>
      </c>
      <c r="E503" s="3" t="s">
        <v>1255</v>
      </c>
      <c r="F503" s="3" t="s">
        <v>709</v>
      </c>
      <c r="G503" s="3">
        <f>TRUNC(F503*E503,2)</f>
        <v>4.95</v>
      </c>
    </row>
    <row r="504" spans="1:7">
      <c r="A504" s="1" t="s">
        <v>23</v>
      </c>
      <c r="B504" s="1" t="s">
        <v>685</v>
      </c>
      <c r="C504" s="2" t="s">
        <v>686</v>
      </c>
      <c r="D504" s="1" t="s">
        <v>220</v>
      </c>
      <c r="E504" s="3" t="s">
        <v>1255</v>
      </c>
      <c r="F504" s="3" t="s">
        <v>689</v>
      </c>
      <c r="G504" s="3">
        <f>TRUNC(F504*E504,2)</f>
        <v>6.35</v>
      </c>
    </row>
    <row r="505" spans="1:7">
      <c r="A505" s="1315" t="s">
        <v>252</v>
      </c>
      <c r="B505" s="1316"/>
      <c r="C505" s="1316"/>
      <c r="D505" s="1316"/>
      <c r="E505" s="1316"/>
      <c r="F505" s="1317"/>
      <c r="G505" s="3">
        <f>SUM(G502:G504)</f>
        <v>29.369999999999997</v>
      </c>
    </row>
    <row r="506" spans="1:7" ht="72">
      <c r="A506" s="1" t="s">
        <v>1257</v>
      </c>
      <c r="B506" s="1" t="s">
        <v>197</v>
      </c>
      <c r="C506" s="2" t="s">
        <v>198</v>
      </c>
      <c r="D506" s="1" t="s">
        <v>3</v>
      </c>
      <c r="E506" s="3" t="s">
        <v>4</v>
      </c>
      <c r="F506" s="3" t="s">
        <v>1095</v>
      </c>
      <c r="G506" s="3"/>
    </row>
    <row r="507" spans="1:7">
      <c r="A507" s="4" t="s">
        <v>245</v>
      </c>
      <c r="B507" s="4" t="s">
        <v>246</v>
      </c>
      <c r="C507" s="5" t="s">
        <v>247</v>
      </c>
      <c r="D507" s="4" t="s">
        <v>248</v>
      </c>
      <c r="E507" s="8" t="s">
        <v>249</v>
      </c>
      <c r="F507" s="3" t="s">
        <v>250</v>
      </c>
      <c r="G507" s="3" t="s">
        <v>251</v>
      </c>
    </row>
    <row r="508" spans="1:7" ht="24">
      <c r="A508" s="1" t="s">
        <v>6</v>
      </c>
      <c r="B508" s="1" t="s">
        <v>967</v>
      </c>
      <c r="C508" s="2" t="s">
        <v>968</v>
      </c>
      <c r="D508" s="1" t="s">
        <v>969</v>
      </c>
      <c r="E508" s="3" t="s">
        <v>1258</v>
      </c>
      <c r="F508" s="3" t="s">
        <v>982</v>
      </c>
      <c r="G508" s="3">
        <f t="shared" ref="G508:G513" si="20">TRUNC(F508*E508,2)</f>
        <v>20.18</v>
      </c>
    </row>
    <row r="509" spans="1:7" ht="72">
      <c r="A509" s="1" t="s">
        <v>6</v>
      </c>
      <c r="B509" s="1" t="s">
        <v>1259</v>
      </c>
      <c r="C509" s="2" t="s">
        <v>1260</v>
      </c>
      <c r="D509" s="1" t="s">
        <v>3</v>
      </c>
      <c r="E509" s="3" t="s">
        <v>214</v>
      </c>
      <c r="F509" s="3" t="s">
        <v>1269</v>
      </c>
      <c r="G509" s="3">
        <f t="shared" si="20"/>
        <v>620.87</v>
      </c>
    </row>
    <row r="510" spans="1:7" ht="24">
      <c r="A510" s="1" t="s">
        <v>6</v>
      </c>
      <c r="B510" s="1" t="s">
        <v>1261</v>
      </c>
      <c r="C510" s="2" t="s">
        <v>1262</v>
      </c>
      <c r="D510" s="1" t="s">
        <v>57</v>
      </c>
      <c r="E510" s="3" t="s">
        <v>1263</v>
      </c>
      <c r="F510" s="3" t="s">
        <v>1270</v>
      </c>
      <c r="G510" s="3">
        <f t="shared" si="20"/>
        <v>9.9</v>
      </c>
    </row>
    <row r="511" spans="1:7" ht="24">
      <c r="A511" s="1" t="s">
        <v>6</v>
      </c>
      <c r="B511" s="1" t="s">
        <v>1264</v>
      </c>
      <c r="C511" s="2" t="s">
        <v>1265</v>
      </c>
      <c r="D511" s="1" t="s">
        <v>361</v>
      </c>
      <c r="E511" s="3" t="s">
        <v>1266</v>
      </c>
      <c r="F511" s="3" t="s">
        <v>1271</v>
      </c>
      <c r="G511" s="3">
        <f t="shared" si="20"/>
        <v>0.51</v>
      </c>
    </row>
    <row r="512" spans="1:7" ht="24">
      <c r="A512" s="1" t="s">
        <v>23</v>
      </c>
      <c r="B512" s="1" t="s">
        <v>943</v>
      </c>
      <c r="C512" s="2" t="s">
        <v>944</v>
      </c>
      <c r="D512" s="1" t="s">
        <v>220</v>
      </c>
      <c r="E512" s="3" t="s">
        <v>1267</v>
      </c>
      <c r="F512" s="3" t="s">
        <v>949</v>
      </c>
      <c r="G512" s="3">
        <f t="shared" si="20"/>
        <v>32.64</v>
      </c>
    </row>
    <row r="513" spans="1:7">
      <c r="A513" s="1" t="s">
        <v>23</v>
      </c>
      <c r="B513" s="1" t="s">
        <v>362</v>
      </c>
      <c r="C513" s="2" t="s">
        <v>363</v>
      </c>
      <c r="D513" s="1" t="s">
        <v>220</v>
      </c>
      <c r="E513" s="3" t="s">
        <v>1268</v>
      </c>
      <c r="F513" s="3" t="s">
        <v>506</v>
      </c>
      <c r="G513" s="3">
        <f t="shared" si="20"/>
        <v>12.45</v>
      </c>
    </row>
    <row r="514" spans="1:7">
      <c r="A514" s="1315" t="s">
        <v>252</v>
      </c>
      <c r="B514" s="1316"/>
      <c r="C514" s="1316"/>
      <c r="D514" s="1316"/>
      <c r="E514" s="1316"/>
      <c r="F514" s="1317"/>
      <c r="G514" s="3">
        <f>SUM(G508:G513)</f>
        <v>696.55</v>
      </c>
    </row>
    <row r="515" spans="1:7" ht="48">
      <c r="A515" s="1" t="s">
        <v>1272</v>
      </c>
      <c r="B515" s="1" t="s">
        <v>199</v>
      </c>
      <c r="C515" s="2" t="s">
        <v>200</v>
      </c>
      <c r="D515" s="1" t="s">
        <v>134</v>
      </c>
      <c r="E515" s="3" t="s">
        <v>4</v>
      </c>
      <c r="F515" s="3" t="s">
        <v>1273</v>
      </c>
      <c r="G515" s="3"/>
    </row>
    <row r="516" spans="1:7">
      <c r="A516" s="4" t="s">
        <v>245</v>
      </c>
      <c r="B516" s="4" t="s">
        <v>246</v>
      </c>
      <c r="C516" s="5" t="s">
        <v>247</v>
      </c>
      <c r="D516" s="4" t="s">
        <v>248</v>
      </c>
      <c r="E516" s="8" t="s">
        <v>249</v>
      </c>
      <c r="F516" s="3" t="s">
        <v>250</v>
      </c>
      <c r="G516" s="3" t="s">
        <v>251</v>
      </c>
    </row>
    <row r="517" spans="1:7" ht="24">
      <c r="A517" s="1" t="s">
        <v>6</v>
      </c>
      <c r="B517" s="1" t="s">
        <v>1274</v>
      </c>
      <c r="C517" s="2" t="s">
        <v>1275</v>
      </c>
      <c r="D517" s="1" t="s">
        <v>16</v>
      </c>
      <c r="E517" s="3" t="s">
        <v>1276</v>
      </c>
      <c r="F517" s="3" t="s">
        <v>291</v>
      </c>
      <c r="G517" s="3">
        <f>TRUNC(F517*E517,2)</f>
        <v>327.68</v>
      </c>
    </row>
    <row r="518" spans="1:7" ht="60">
      <c r="A518" s="1" t="s">
        <v>23</v>
      </c>
      <c r="B518" s="1" t="s">
        <v>1277</v>
      </c>
      <c r="C518" s="2" t="s">
        <v>1278</v>
      </c>
      <c r="D518" s="1" t="s">
        <v>134</v>
      </c>
      <c r="E518" s="3" t="s">
        <v>675</v>
      </c>
      <c r="F518" s="3" t="s">
        <v>1281</v>
      </c>
      <c r="G518" s="3">
        <f>TRUNC(F518*E518,2)</f>
        <v>44.46</v>
      </c>
    </row>
    <row r="519" spans="1:7">
      <c r="A519" s="1" t="s">
        <v>23</v>
      </c>
      <c r="B519" s="1" t="s">
        <v>657</v>
      </c>
      <c r="C519" s="2" t="s">
        <v>658</v>
      </c>
      <c r="D519" s="1" t="s">
        <v>220</v>
      </c>
      <c r="E519" s="3" t="s">
        <v>1279</v>
      </c>
      <c r="F519" s="3" t="s">
        <v>679</v>
      </c>
      <c r="G519" s="3">
        <f>TRUNC(F519*E519,2)</f>
        <v>182.27</v>
      </c>
    </row>
    <row r="520" spans="1:7">
      <c r="A520" s="1" t="s">
        <v>23</v>
      </c>
      <c r="B520" s="1" t="s">
        <v>362</v>
      </c>
      <c r="C520" s="2" t="s">
        <v>363</v>
      </c>
      <c r="D520" s="1" t="s">
        <v>220</v>
      </c>
      <c r="E520" s="3" t="s">
        <v>1280</v>
      </c>
      <c r="F520" s="3" t="s">
        <v>506</v>
      </c>
      <c r="G520" s="3">
        <f>TRUNC(F520*E520,2)</f>
        <v>73.739999999999995</v>
      </c>
    </row>
    <row r="521" spans="1:7">
      <c r="A521" s="1315" t="s">
        <v>252</v>
      </c>
      <c r="B521" s="1316"/>
      <c r="C521" s="1316"/>
      <c r="D521" s="1316"/>
      <c r="E521" s="1316"/>
      <c r="F521" s="1317"/>
      <c r="G521" s="3">
        <f>SUM(G517:G520)</f>
        <v>628.15</v>
      </c>
    </row>
    <row r="522" spans="1:7" ht="48">
      <c r="A522" s="1" t="s">
        <v>487</v>
      </c>
      <c r="B522" s="1" t="s">
        <v>216</v>
      </c>
      <c r="C522" s="2" t="s">
        <v>217</v>
      </c>
      <c r="D522" s="1" t="s">
        <v>16</v>
      </c>
      <c r="E522" s="3" t="s">
        <v>4</v>
      </c>
      <c r="F522" s="3" t="s">
        <v>490</v>
      </c>
      <c r="G522" s="3"/>
    </row>
    <row r="523" spans="1:7">
      <c r="A523" s="4" t="s">
        <v>245</v>
      </c>
      <c r="B523" s="4" t="s">
        <v>246</v>
      </c>
      <c r="C523" s="5" t="s">
        <v>247</v>
      </c>
      <c r="D523" s="4" t="s">
        <v>248</v>
      </c>
      <c r="E523" s="8" t="s">
        <v>249</v>
      </c>
      <c r="F523" s="3" t="s">
        <v>250</v>
      </c>
      <c r="G523" s="3" t="s">
        <v>251</v>
      </c>
    </row>
    <row r="524" spans="1:7" ht="36">
      <c r="A524" s="1" t="s">
        <v>6</v>
      </c>
      <c r="B524" s="1" t="s">
        <v>1282</v>
      </c>
      <c r="C524" s="2" t="s">
        <v>1283</v>
      </c>
      <c r="D524" s="1" t="s">
        <v>16</v>
      </c>
      <c r="E524" s="3" t="s">
        <v>214</v>
      </c>
      <c r="F524" s="3" t="s">
        <v>1284</v>
      </c>
      <c r="G524" s="3">
        <f>TRUNC(F524*E524,2)</f>
        <v>43.57</v>
      </c>
    </row>
    <row r="525" spans="1:7" ht="24">
      <c r="A525" s="1" t="s">
        <v>23</v>
      </c>
      <c r="B525" s="1" t="s">
        <v>706</v>
      </c>
      <c r="C525" s="2" t="s">
        <v>707</v>
      </c>
      <c r="D525" s="1" t="s">
        <v>220</v>
      </c>
      <c r="E525" s="3" t="s">
        <v>214</v>
      </c>
      <c r="F525" s="3" t="s">
        <v>709</v>
      </c>
      <c r="G525" s="3">
        <f>TRUNC(F525*E525,2)</f>
        <v>14.33</v>
      </c>
    </row>
    <row r="526" spans="1:7">
      <c r="A526" s="1" t="s">
        <v>23</v>
      </c>
      <c r="B526" s="1" t="s">
        <v>685</v>
      </c>
      <c r="C526" s="2" t="s">
        <v>686</v>
      </c>
      <c r="D526" s="1" t="s">
        <v>220</v>
      </c>
      <c r="E526" s="3" t="s">
        <v>214</v>
      </c>
      <c r="F526" s="3" t="s">
        <v>689</v>
      </c>
      <c r="G526" s="3">
        <f>TRUNC(F526*E526,2)</f>
        <v>18.38</v>
      </c>
    </row>
    <row r="527" spans="1:7">
      <c r="A527" s="1315" t="s">
        <v>252</v>
      </c>
      <c r="B527" s="1316"/>
      <c r="C527" s="1316"/>
      <c r="D527" s="1316"/>
      <c r="E527" s="1316"/>
      <c r="F527" s="1317"/>
      <c r="G527" s="3">
        <f>SUM(G524:G526)</f>
        <v>76.28</v>
      </c>
    </row>
    <row r="528" spans="1:7" ht="24">
      <c r="A528" s="1" t="s">
        <v>1285</v>
      </c>
      <c r="B528" s="1" t="s">
        <v>218</v>
      </c>
      <c r="C528" s="2" t="s">
        <v>219</v>
      </c>
      <c r="D528" s="1" t="s">
        <v>220</v>
      </c>
      <c r="E528" s="3" t="s">
        <v>4</v>
      </c>
      <c r="F528" s="3" t="s">
        <v>373</v>
      </c>
      <c r="G528" s="3"/>
    </row>
    <row r="529" spans="1:7">
      <c r="A529" s="4" t="s">
        <v>245</v>
      </c>
      <c r="B529" s="4" t="s">
        <v>246</v>
      </c>
      <c r="C529" s="5" t="s">
        <v>247</v>
      </c>
      <c r="D529" s="4" t="s">
        <v>248</v>
      </c>
      <c r="E529" s="8" t="s">
        <v>249</v>
      </c>
      <c r="F529" s="3" t="s">
        <v>250</v>
      </c>
      <c r="G529" s="3" t="s">
        <v>251</v>
      </c>
    </row>
    <row r="530" spans="1:7">
      <c r="A530" s="1" t="s">
        <v>6</v>
      </c>
      <c r="B530" s="1" t="s">
        <v>1286</v>
      </c>
      <c r="C530" s="2" t="s">
        <v>1287</v>
      </c>
      <c r="D530" s="1" t="s">
        <v>220</v>
      </c>
      <c r="E530" s="3" t="s">
        <v>214</v>
      </c>
      <c r="F530" s="3" t="s">
        <v>456</v>
      </c>
      <c r="G530" s="3">
        <f t="shared" ref="G530:G537" si="21">TRUNC(F530*E530,2)</f>
        <v>12.79</v>
      </c>
    </row>
    <row r="531" spans="1:7">
      <c r="A531" s="1" t="s">
        <v>6</v>
      </c>
      <c r="B531" s="1" t="s">
        <v>410</v>
      </c>
      <c r="C531" s="2" t="s">
        <v>411</v>
      </c>
      <c r="D531" s="1" t="s">
        <v>220</v>
      </c>
      <c r="E531" s="3" t="s">
        <v>214</v>
      </c>
      <c r="F531" s="3" t="s">
        <v>422</v>
      </c>
      <c r="G531" s="3">
        <f t="shared" si="21"/>
        <v>2.2000000000000002</v>
      </c>
    </row>
    <row r="532" spans="1:7">
      <c r="A532" s="1" t="s">
        <v>6</v>
      </c>
      <c r="B532" s="1" t="s">
        <v>412</v>
      </c>
      <c r="C532" s="2" t="s">
        <v>413</v>
      </c>
      <c r="D532" s="1" t="s">
        <v>220</v>
      </c>
      <c r="E532" s="3" t="s">
        <v>214</v>
      </c>
      <c r="F532" s="3" t="s">
        <v>423</v>
      </c>
      <c r="G532" s="3">
        <f t="shared" si="21"/>
        <v>0.71</v>
      </c>
    </row>
    <row r="533" spans="1:7">
      <c r="A533" s="1" t="s">
        <v>6</v>
      </c>
      <c r="B533" s="1" t="s">
        <v>376</v>
      </c>
      <c r="C533" s="2" t="s">
        <v>377</v>
      </c>
      <c r="D533" s="1" t="s">
        <v>220</v>
      </c>
      <c r="E533" s="3" t="s">
        <v>214</v>
      </c>
      <c r="F533" s="3" t="s">
        <v>387</v>
      </c>
      <c r="G533" s="3">
        <f t="shared" si="21"/>
        <v>0.35</v>
      </c>
    </row>
    <row r="534" spans="1:7">
      <c r="A534" s="1" t="s">
        <v>6</v>
      </c>
      <c r="B534" s="1" t="s">
        <v>378</v>
      </c>
      <c r="C534" s="2" t="s">
        <v>379</v>
      </c>
      <c r="D534" s="1" t="s">
        <v>220</v>
      </c>
      <c r="E534" s="3" t="s">
        <v>214</v>
      </c>
      <c r="F534" s="3" t="s">
        <v>388</v>
      </c>
      <c r="G534" s="3">
        <f t="shared" si="21"/>
        <v>7.0000000000000007E-2</v>
      </c>
    </row>
    <row r="535" spans="1:7" ht="36">
      <c r="A535" s="1" t="s">
        <v>6</v>
      </c>
      <c r="B535" s="1" t="s">
        <v>1288</v>
      </c>
      <c r="C535" s="2" t="s">
        <v>1289</v>
      </c>
      <c r="D535" s="1" t="s">
        <v>220</v>
      </c>
      <c r="E535" s="3" t="s">
        <v>214</v>
      </c>
      <c r="F535" s="3" t="s">
        <v>1294</v>
      </c>
      <c r="G535" s="3">
        <f t="shared" si="21"/>
        <v>0.34</v>
      </c>
    </row>
    <row r="536" spans="1:7" ht="24">
      <c r="A536" s="1" t="s">
        <v>6</v>
      </c>
      <c r="B536" s="1" t="s">
        <v>1290</v>
      </c>
      <c r="C536" s="2" t="s">
        <v>1291</v>
      </c>
      <c r="D536" s="1" t="s">
        <v>220</v>
      </c>
      <c r="E536" s="3" t="s">
        <v>214</v>
      </c>
      <c r="F536" s="3" t="s">
        <v>1295</v>
      </c>
      <c r="G536" s="3">
        <f t="shared" si="21"/>
        <v>1.08</v>
      </c>
    </row>
    <row r="537" spans="1:7" ht="24">
      <c r="A537" s="1" t="s">
        <v>23</v>
      </c>
      <c r="B537" s="1" t="s">
        <v>1292</v>
      </c>
      <c r="C537" s="2" t="s">
        <v>1293</v>
      </c>
      <c r="D537" s="1" t="s">
        <v>220</v>
      </c>
      <c r="E537" s="3" t="s">
        <v>214</v>
      </c>
      <c r="F537" s="3" t="s">
        <v>1296</v>
      </c>
      <c r="G537" s="3">
        <f t="shared" si="21"/>
        <v>0.1</v>
      </c>
    </row>
    <row r="538" spans="1:7">
      <c r="A538" s="1315" t="s">
        <v>252</v>
      </c>
      <c r="B538" s="1316"/>
      <c r="C538" s="1316"/>
      <c r="D538" s="1316"/>
      <c r="E538" s="1316"/>
      <c r="F538" s="1317"/>
      <c r="G538" s="3">
        <f>SUM(G530:G537)</f>
        <v>17.64</v>
      </c>
    </row>
    <row r="539" spans="1:7" ht="36">
      <c r="A539" s="1" t="s">
        <v>1297</v>
      </c>
      <c r="B539" s="1" t="s">
        <v>230</v>
      </c>
      <c r="C539" s="2" t="s">
        <v>231</v>
      </c>
      <c r="D539" s="1" t="s">
        <v>16</v>
      </c>
      <c r="E539" s="3" t="s">
        <v>4</v>
      </c>
      <c r="F539" s="3" t="s">
        <v>987</v>
      </c>
      <c r="G539" s="3"/>
    </row>
    <row r="540" spans="1:7">
      <c r="A540" s="4" t="s">
        <v>245</v>
      </c>
      <c r="B540" s="4" t="s">
        <v>246</v>
      </c>
      <c r="C540" s="5" t="s">
        <v>247</v>
      </c>
      <c r="D540" s="4" t="s">
        <v>248</v>
      </c>
      <c r="E540" s="8" t="s">
        <v>249</v>
      </c>
      <c r="F540" s="3" t="s">
        <v>250</v>
      </c>
      <c r="G540" s="3" t="s">
        <v>251</v>
      </c>
    </row>
    <row r="541" spans="1:7" ht="36">
      <c r="A541" s="1" t="s">
        <v>23</v>
      </c>
      <c r="B541" s="1" t="s">
        <v>1031</v>
      </c>
      <c r="C541" s="2" t="s">
        <v>1032</v>
      </c>
      <c r="D541" s="1" t="s">
        <v>16</v>
      </c>
      <c r="E541" s="3" t="s">
        <v>214</v>
      </c>
      <c r="F541" s="3" t="s">
        <v>1035</v>
      </c>
      <c r="G541" s="3">
        <f>TRUNC(F541*E541,2)</f>
        <v>4.91</v>
      </c>
    </row>
    <row r="542" spans="1:7" ht="36">
      <c r="A542" s="1" t="s">
        <v>23</v>
      </c>
      <c r="B542" s="1" t="s">
        <v>1298</v>
      </c>
      <c r="C542" s="2" t="s">
        <v>1299</v>
      </c>
      <c r="D542" s="1" t="s">
        <v>16</v>
      </c>
      <c r="E542" s="3" t="s">
        <v>214</v>
      </c>
      <c r="F542" s="3" t="s">
        <v>1300</v>
      </c>
      <c r="G542" s="3">
        <f>TRUNC(F542*E542,2)</f>
        <v>37.01</v>
      </c>
    </row>
    <row r="543" spans="1:7">
      <c r="A543" s="1315" t="s">
        <v>252</v>
      </c>
      <c r="B543" s="1316"/>
      <c r="C543" s="1316"/>
      <c r="D543" s="1316"/>
      <c r="E543" s="1316"/>
      <c r="F543" s="1317"/>
      <c r="G543" s="3">
        <f>SUM(G541:G542)</f>
        <v>41.92</v>
      </c>
    </row>
    <row r="544" spans="1:7" ht="48">
      <c r="A544" s="1" t="s">
        <v>1301</v>
      </c>
      <c r="B544" s="1" t="s">
        <v>339</v>
      </c>
      <c r="C544" s="2" t="s">
        <v>340</v>
      </c>
      <c r="D544" s="1" t="s">
        <v>57</v>
      </c>
      <c r="E544" s="3" t="s">
        <v>4</v>
      </c>
      <c r="F544" s="3" t="s">
        <v>987</v>
      </c>
      <c r="G544" s="3"/>
    </row>
    <row r="545" spans="1:7">
      <c r="A545" s="4" t="s">
        <v>245</v>
      </c>
      <c r="B545" s="4" t="s">
        <v>246</v>
      </c>
      <c r="C545" s="5" t="s">
        <v>247</v>
      </c>
      <c r="D545" s="4" t="s">
        <v>248</v>
      </c>
      <c r="E545" s="8" t="s">
        <v>249</v>
      </c>
      <c r="F545" s="3" t="s">
        <v>250</v>
      </c>
      <c r="G545" s="3" t="s">
        <v>251</v>
      </c>
    </row>
    <row r="546" spans="1:7" ht="24">
      <c r="A546" s="1" t="s">
        <v>6</v>
      </c>
      <c r="B546" s="1" t="s">
        <v>1302</v>
      </c>
      <c r="C546" s="2" t="s">
        <v>1303</v>
      </c>
      <c r="D546" s="1" t="s">
        <v>57</v>
      </c>
      <c r="E546" s="3" t="s">
        <v>990</v>
      </c>
      <c r="F546" s="3" t="s">
        <v>1305</v>
      </c>
      <c r="G546" s="3">
        <f>TRUNC(F546*E546,2)</f>
        <v>1.32</v>
      </c>
    </row>
    <row r="547" spans="1:7" ht="24">
      <c r="A547" s="1" t="s">
        <v>23</v>
      </c>
      <c r="B547" s="1" t="s">
        <v>706</v>
      </c>
      <c r="C547" s="2" t="s">
        <v>707</v>
      </c>
      <c r="D547" s="1" t="s">
        <v>220</v>
      </c>
      <c r="E547" s="3" t="s">
        <v>1304</v>
      </c>
      <c r="F547" s="3" t="s">
        <v>709</v>
      </c>
      <c r="G547" s="3">
        <f>TRUNC(F547*E547,2)</f>
        <v>1.84</v>
      </c>
    </row>
    <row r="548" spans="1:7">
      <c r="A548" s="1" t="s">
        <v>23</v>
      </c>
      <c r="B548" s="1" t="s">
        <v>685</v>
      </c>
      <c r="C548" s="2" t="s">
        <v>686</v>
      </c>
      <c r="D548" s="1" t="s">
        <v>220</v>
      </c>
      <c r="E548" s="3" t="s">
        <v>1304</v>
      </c>
      <c r="F548" s="3" t="s">
        <v>689</v>
      </c>
      <c r="G548" s="3">
        <f>TRUNC(F548*E548,2)</f>
        <v>2.37</v>
      </c>
    </row>
    <row r="549" spans="1:7">
      <c r="A549" s="1315" t="s">
        <v>252</v>
      </c>
      <c r="B549" s="1316"/>
      <c r="C549" s="1316"/>
      <c r="D549" s="1316"/>
      <c r="E549" s="1316"/>
      <c r="F549" s="1317"/>
      <c r="G549" s="3">
        <f>SUM(G546:G548)</f>
        <v>5.53</v>
      </c>
    </row>
    <row r="550" spans="1:7" ht="36">
      <c r="A550" s="1" t="s">
        <v>1306</v>
      </c>
      <c r="B550" s="1" t="s">
        <v>364</v>
      </c>
      <c r="C550" s="2" t="s">
        <v>365</v>
      </c>
      <c r="D550" s="1" t="s">
        <v>134</v>
      </c>
      <c r="E550" s="3" t="s">
        <v>4</v>
      </c>
      <c r="F550" s="3" t="s">
        <v>1307</v>
      </c>
      <c r="G550" s="3"/>
    </row>
    <row r="551" spans="1:7">
      <c r="A551" s="4" t="s">
        <v>245</v>
      </c>
      <c r="B551" s="4" t="s">
        <v>246</v>
      </c>
      <c r="C551" s="5" t="s">
        <v>247</v>
      </c>
      <c r="D551" s="4" t="s">
        <v>248</v>
      </c>
      <c r="E551" s="8" t="s">
        <v>249</v>
      </c>
      <c r="F551" s="3" t="s">
        <v>250</v>
      </c>
      <c r="G551" s="3" t="s">
        <v>251</v>
      </c>
    </row>
    <row r="552" spans="1:7" ht="24">
      <c r="A552" s="1" t="s">
        <v>6</v>
      </c>
      <c r="B552" s="1" t="s">
        <v>649</v>
      </c>
      <c r="C552" s="2" t="s">
        <v>650</v>
      </c>
      <c r="D552" s="1" t="s">
        <v>134</v>
      </c>
      <c r="E552" s="3" t="s">
        <v>1308</v>
      </c>
      <c r="F552" s="3" t="s">
        <v>676</v>
      </c>
      <c r="G552" s="3">
        <f t="shared" ref="G552:G558" si="22">TRUNC(F552*E552,2)</f>
        <v>51.68</v>
      </c>
    </row>
    <row r="553" spans="1:7">
      <c r="A553" s="1" t="s">
        <v>6</v>
      </c>
      <c r="B553" s="1" t="s">
        <v>690</v>
      </c>
      <c r="C553" s="2" t="s">
        <v>691</v>
      </c>
      <c r="D553" s="1" t="s">
        <v>361</v>
      </c>
      <c r="E553" s="3" t="s">
        <v>1309</v>
      </c>
      <c r="F553" s="3" t="s">
        <v>700</v>
      </c>
      <c r="G553" s="3">
        <f t="shared" si="22"/>
        <v>103.88</v>
      </c>
    </row>
    <row r="554" spans="1:7" ht="24">
      <c r="A554" s="1" t="s">
        <v>6</v>
      </c>
      <c r="B554" s="1" t="s">
        <v>596</v>
      </c>
      <c r="C554" s="2" t="s">
        <v>597</v>
      </c>
      <c r="D554" s="1" t="s">
        <v>134</v>
      </c>
      <c r="E554" s="3" t="s">
        <v>1310</v>
      </c>
      <c r="F554" s="3" t="s">
        <v>606</v>
      </c>
      <c r="G554" s="3">
        <f t="shared" si="22"/>
        <v>46.24</v>
      </c>
    </row>
    <row r="555" spans="1:7">
      <c r="A555" s="1" t="s">
        <v>23</v>
      </c>
      <c r="B555" s="1" t="s">
        <v>362</v>
      </c>
      <c r="C555" s="2" t="s">
        <v>363</v>
      </c>
      <c r="D555" s="1" t="s">
        <v>220</v>
      </c>
      <c r="E555" s="3" t="s">
        <v>1311</v>
      </c>
      <c r="F555" s="3" t="s">
        <v>506</v>
      </c>
      <c r="G555" s="3">
        <f t="shared" si="22"/>
        <v>33.619999999999997</v>
      </c>
    </row>
    <row r="556" spans="1:7" ht="24">
      <c r="A556" s="1" t="s">
        <v>23</v>
      </c>
      <c r="B556" s="1" t="s">
        <v>1312</v>
      </c>
      <c r="C556" s="2" t="s">
        <v>1313</v>
      </c>
      <c r="D556" s="1" t="s">
        <v>220</v>
      </c>
      <c r="E556" s="3" t="s">
        <v>1314</v>
      </c>
      <c r="F556" s="3" t="s">
        <v>1321</v>
      </c>
      <c r="G556" s="3">
        <f t="shared" si="22"/>
        <v>19.059999999999999</v>
      </c>
    </row>
    <row r="557" spans="1:7" ht="48">
      <c r="A557" s="1" t="s">
        <v>23</v>
      </c>
      <c r="B557" s="1" t="s">
        <v>1315</v>
      </c>
      <c r="C557" s="2" t="s">
        <v>1316</v>
      </c>
      <c r="D557" s="1" t="s">
        <v>493</v>
      </c>
      <c r="E557" s="3" t="s">
        <v>1317</v>
      </c>
      <c r="F557" s="3" t="s">
        <v>1322</v>
      </c>
      <c r="G557" s="3">
        <f t="shared" si="22"/>
        <v>1.1200000000000001</v>
      </c>
    </row>
    <row r="558" spans="1:7" ht="48">
      <c r="A558" s="1" t="s">
        <v>23</v>
      </c>
      <c r="B558" s="1" t="s">
        <v>1318</v>
      </c>
      <c r="C558" s="2" t="s">
        <v>1319</v>
      </c>
      <c r="D558" s="1" t="s">
        <v>500</v>
      </c>
      <c r="E558" s="3" t="s">
        <v>1320</v>
      </c>
      <c r="F558" s="3" t="s">
        <v>1323</v>
      </c>
      <c r="G558" s="3">
        <f t="shared" si="22"/>
        <v>0.18</v>
      </c>
    </row>
    <row r="559" spans="1:7">
      <c r="A559" s="1315" t="s">
        <v>252</v>
      </c>
      <c r="B559" s="1316"/>
      <c r="C559" s="1316"/>
      <c r="D559" s="1316"/>
      <c r="E559" s="1316"/>
      <c r="F559" s="1317"/>
      <c r="G559" s="3">
        <f>SUM(G552:G558)</f>
        <v>255.78000000000003</v>
      </c>
    </row>
    <row r="560" spans="1:7" ht="24">
      <c r="A560" s="1" t="s">
        <v>1324</v>
      </c>
      <c r="B560" s="1" t="s">
        <v>362</v>
      </c>
      <c r="C560" s="2" t="s">
        <v>363</v>
      </c>
      <c r="D560" s="1" t="s">
        <v>220</v>
      </c>
      <c r="E560" s="3" t="s">
        <v>4</v>
      </c>
      <c r="F560" s="3" t="s">
        <v>373</v>
      </c>
      <c r="G560" s="3"/>
    </row>
    <row r="561" spans="1:7">
      <c r="A561" s="4" t="s">
        <v>245</v>
      </c>
      <c r="B561" s="4" t="s">
        <v>246</v>
      </c>
      <c r="C561" s="5" t="s">
        <v>247</v>
      </c>
      <c r="D561" s="4" t="s">
        <v>248</v>
      </c>
      <c r="E561" s="8" t="s">
        <v>249</v>
      </c>
      <c r="F561" s="3" t="s">
        <v>250</v>
      </c>
      <c r="G561" s="3" t="s">
        <v>251</v>
      </c>
    </row>
    <row r="562" spans="1:7">
      <c r="A562" s="1" t="s">
        <v>6</v>
      </c>
      <c r="B562" s="1" t="s">
        <v>1325</v>
      </c>
      <c r="C562" s="2" t="s">
        <v>1326</v>
      </c>
      <c r="D562" s="1" t="s">
        <v>220</v>
      </c>
      <c r="E562" s="3" t="s">
        <v>214</v>
      </c>
      <c r="F562" s="3" t="s">
        <v>1329</v>
      </c>
      <c r="G562" s="3">
        <f t="shared" ref="G562:G569" si="23">TRUNC(F562*E562,2)</f>
        <v>9.51</v>
      </c>
    </row>
    <row r="563" spans="1:7">
      <c r="A563" s="1" t="s">
        <v>6</v>
      </c>
      <c r="B563" s="1" t="s">
        <v>410</v>
      </c>
      <c r="C563" s="2" t="s">
        <v>411</v>
      </c>
      <c r="D563" s="1" t="s">
        <v>220</v>
      </c>
      <c r="E563" s="3" t="s">
        <v>214</v>
      </c>
      <c r="F563" s="3" t="s">
        <v>422</v>
      </c>
      <c r="G563" s="3">
        <f t="shared" si="23"/>
        <v>2.2000000000000002</v>
      </c>
    </row>
    <row r="564" spans="1:7">
      <c r="A564" s="1" t="s">
        <v>6</v>
      </c>
      <c r="B564" s="1" t="s">
        <v>412</v>
      </c>
      <c r="C564" s="2" t="s">
        <v>413</v>
      </c>
      <c r="D564" s="1" t="s">
        <v>220</v>
      </c>
      <c r="E564" s="3" t="s">
        <v>214</v>
      </c>
      <c r="F564" s="3" t="s">
        <v>423</v>
      </c>
      <c r="G564" s="3">
        <f t="shared" si="23"/>
        <v>0.71</v>
      </c>
    </row>
    <row r="565" spans="1:7">
      <c r="A565" s="1" t="s">
        <v>6</v>
      </c>
      <c r="B565" s="1" t="s">
        <v>376</v>
      </c>
      <c r="C565" s="2" t="s">
        <v>377</v>
      </c>
      <c r="D565" s="1" t="s">
        <v>220</v>
      </c>
      <c r="E565" s="3" t="s">
        <v>214</v>
      </c>
      <c r="F565" s="3" t="s">
        <v>387</v>
      </c>
      <c r="G565" s="3">
        <f t="shared" si="23"/>
        <v>0.35</v>
      </c>
    </row>
    <row r="566" spans="1:7">
      <c r="A566" s="1" t="s">
        <v>6</v>
      </c>
      <c r="B566" s="1" t="s">
        <v>378</v>
      </c>
      <c r="C566" s="2" t="s">
        <v>379</v>
      </c>
      <c r="D566" s="1" t="s">
        <v>220</v>
      </c>
      <c r="E566" s="3" t="s">
        <v>214</v>
      </c>
      <c r="F566" s="3" t="s">
        <v>388</v>
      </c>
      <c r="G566" s="3">
        <f t="shared" si="23"/>
        <v>7.0000000000000007E-2</v>
      </c>
    </row>
    <row r="567" spans="1:7" ht="24">
      <c r="A567" s="1" t="s">
        <v>6</v>
      </c>
      <c r="B567" s="1" t="s">
        <v>416</v>
      </c>
      <c r="C567" s="2" t="s">
        <v>417</v>
      </c>
      <c r="D567" s="1" t="s">
        <v>220</v>
      </c>
      <c r="E567" s="3" t="s">
        <v>214</v>
      </c>
      <c r="F567" s="3" t="s">
        <v>425</v>
      </c>
      <c r="G567" s="3">
        <f t="shared" si="23"/>
        <v>0.38</v>
      </c>
    </row>
    <row r="568" spans="1:7" ht="24">
      <c r="A568" s="1" t="s">
        <v>6</v>
      </c>
      <c r="B568" s="1" t="s">
        <v>418</v>
      </c>
      <c r="C568" s="2" t="s">
        <v>419</v>
      </c>
      <c r="D568" s="1" t="s">
        <v>220</v>
      </c>
      <c r="E568" s="3" t="s">
        <v>214</v>
      </c>
      <c r="F568" s="3" t="s">
        <v>426</v>
      </c>
      <c r="G568" s="3">
        <f t="shared" si="23"/>
        <v>1.02</v>
      </c>
    </row>
    <row r="569" spans="1:7" ht="24">
      <c r="A569" s="1" t="s">
        <v>23</v>
      </c>
      <c r="B569" s="1" t="s">
        <v>1327</v>
      </c>
      <c r="C569" s="2" t="s">
        <v>1328</v>
      </c>
      <c r="D569" s="1" t="s">
        <v>220</v>
      </c>
      <c r="E569" s="3" t="s">
        <v>214</v>
      </c>
      <c r="F569" s="3" t="s">
        <v>1330</v>
      </c>
      <c r="G569" s="3">
        <f t="shared" si="23"/>
        <v>0.13</v>
      </c>
    </row>
    <row r="570" spans="1:7">
      <c r="A570" s="1315" t="s">
        <v>252</v>
      </c>
      <c r="B570" s="1316"/>
      <c r="C570" s="1316"/>
      <c r="D570" s="1316"/>
      <c r="E570" s="1316"/>
      <c r="F570" s="1317"/>
      <c r="G570" s="3">
        <f>SUM(G562:G569)</f>
        <v>14.370000000000003</v>
      </c>
    </row>
    <row r="571" spans="1:7" ht="36">
      <c r="A571" s="1" t="s">
        <v>1331</v>
      </c>
      <c r="B571" s="1" t="s">
        <v>384</v>
      </c>
      <c r="C571" s="2" t="s">
        <v>385</v>
      </c>
      <c r="D571" s="1" t="s">
        <v>220</v>
      </c>
      <c r="E571" s="3" t="s">
        <v>4</v>
      </c>
      <c r="F571" s="3" t="s">
        <v>373</v>
      </c>
      <c r="G571" s="3"/>
    </row>
    <row r="572" spans="1:7">
      <c r="A572" s="4" t="s">
        <v>245</v>
      </c>
      <c r="B572" s="4" t="s">
        <v>246</v>
      </c>
      <c r="C572" s="5" t="s">
        <v>247</v>
      </c>
      <c r="D572" s="4" t="s">
        <v>248</v>
      </c>
      <c r="E572" s="8" t="s">
        <v>249</v>
      </c>
      <c r="F572" s="3" t="s">
        <v>250</v>
      </c>
      <c r="G572" s="3" t="s">
        <v>251</v>
      </c>
    </row>
    <row r="573" spans="1:7">
      <c r="A573" s="1" t="s">
        <v>6</v>
      </c>
      <c r="B573" s="1" t="s">
        <v>374</v>
      </c>
      <c r="C573" s="2" t="s">
        <v>375</v>
      </c>
      <c r="D573" s="1" t="s">
        <v>220</v>
      </c>
      <c r="E573" s="8" t="s">
        <v>1332</v>
      </c>
      <c r="F573" s="3">
        <v>88.09</v>
      </c>
      <c r="G573" s="3">
        <f>TRUNC(F573*E573,2)</f>
        <v>0.89</v>
      </c>
    </row>
    <row r="574" spans="1:7">
      <c r="A574" s="1315" t="s">
        <v>252</v>
      </c>
      <c r="B574" s="1316"/>
      <c r="C574" s="1316"/>
      <c r="D574" s="1316"/>
      <c r="E574" s="1316"/>
      <c r="F574" s="1317"/>
      <c r="G574" s="3">
        <f>SUM(G573:G573)</f>
        <v>0.89</v>
      </c>
    </row>
    <row r="575" spans="1:7" ht="24">
      <c r="A575" s="1" t="s">
        <v>1333</v>
      </c>
      <c r="B575" s="1" t="s">
        <v>401</v>
      </c>
      <c r="C575" s="2" t="s">
        <v>402</v>
      </c>
      <c r="D575" s="1" t="s">
        <v>220</v>
      </c>
      <c r="E575" s="3" t="s">
        <v>4</v>
      </c>
      <c r="F575" s="3" t="s">
        <v>373</v>
      </c>
      <c r="G575" s="3"/>
    </row>
    <row r="576" spans="1:7">
      <c r="A576" s="4" t="s">
        <v>245</v>
      </c>
      <c r="B576" s="4" t="s">
        <v>246</v>
      </c>
      <c r="C576" s="5" t="s">
        <v>247</v>
      </c>
      <c r="D576" s="4" t="s">
        <v>248</v>
      </c>
      <c r="E576" s="8" t="s">
        <v>249</v>
      </c>
      <c r="F576" s="3" t="s">
        <v>250</v>
      </c>
      <c r="G576" s="3" t="s">
        <v>251</v>
      </c>
    </row>
    <row r="577" spans="1:7">
      <c r="A577" s="1" t="s">
        <v>6</v>
      </c>
      <c r="B577" s="1" t="s">
        <v>395</v>
      </c>
      <c r="C577" s="2" t="s">
        <v>396</v>
      </c>
      <c r="D577" s="1" t="s">
        <v>220</v>
      </c>
      <c r="E577" s="3" t="s">
        <v>1334</v>
      </c>
      <c r="F577" s="3">
        <v>26</v>
      </c>
      <c r="G577" s="3">
        <f>TRUNC(F577*E577,2)</f>
        <v>0.37</v>
      </c>
    </row>
    <row r="578" spans="1:7">
      <c r="A578" s="1315" t="s">
        <v>252</v>
      </c>
      <c r="B578" s="1316"/>
      <c r="C578" s="1316"/>
      <c r="D578" s="1316"/>
      <c r="E578" s="1316"/>
      <c r="F578" s="1317"/>
      <c r="G578" s="3">
        <f>SUM(G577:G577)</f>
        <v>0.37</v>
      </c>
    </row>
    <row r="579" spans="1:7" ht="36">
      <c r="A579" s="1" t="s">
        <v>1335</v>
      </c>
      <c r="B579" s="1" t="s">
        <v>437</v>
      </c>
      <c r="C579" s="2" t="s">
        <v>438</v>
      </c>
      <c r="D579" s="1" t="s">
        <v>220</v>
      </c>
      <c r="E579" s="3" t="s">
        <v>4</v>
      </c>
      <c r="F579" s="3" t="s">
        <v>373</v>
      </c>
      <c r="G579" s="3"/>
    </row>
    <row r="580" spans="1:7">
      <c r="A580" s="4" t="s">
        <v>245</v>
      </c>
      <c r="B580" s="4" t="s">
        <v>246</v>
      </c>
      <c r="C580" s="5" t="s">
        <v>247</v>
      </c>
      <c r="D580" s="4" t="s">
        <v>248</v>
      </c>
      <c r="E580" s="8" t="s">
        <v>249</v>
      </c>
      <c r="F580" s="3" t="s">
        <v>250</v>
      </c>
      <c r="G580" s="3" t="s">
        <v>251</v>
      </c>
    </row>
    <row r="581" spans="1:7">
      <c r="A581" s="1" t="s">
        <v>6</v>
      </c>
      <c r="B581" s="1" t="s">
        <v>431</v>
      </c>
      <c r="C581" s="2" t="s">
        <v>432</v>
      </c>
      <c r="D581" s="1" t="s">
        <v>220</v>
      </c>
      <c r="E581" s="3" t="s">
        <v>1336</v>
      </c>
      <c r="F581" s="3">
        <v>10.3</v>
      </c>
      <c r="G581" s="3">
        <f>TRUNC(F581*E581,2)</f>
        <v>0.03</v>
      </c>
    </row>
    <row r="582" spans="1:7">
      <c r="A582" s="1315" t="s">
        <v>252</v>
      </c>
      <c r="B582" s="1316"/>
      <c r="C582" s="1316"/>
      <c r="D582" s="1316"/>
      <c r="E582" s="1316"/>
      <c r="F582" s="1317"/>
      <c r="G582" s="3">
        <f>SUM(G581:G581)</f>
        <v>0.03</v>
      </c>
    </row>
    <row r="583" spans="1:7" ht="24">
      <c r="A583" s="1" t="s">
        <v>1337</v>
      </c>
      <c r="B583" s="1" t="s">
        <v>420</v>
      </c>
      <c r="C583" s="2" t="s">
        <v>421</v>
      </c>
      <c r="D583" s="1" t="s">
        <v>220</v>
      </c>
      <c r="E583" s="3" t="s">
        <v>4</v>
      </c>
      <c r="F583" s="3" t="s">
        <v>373</v>
      </c>
      <c r="G583" s="3"/>
    </row>
    <row r="584" spans="1:7">
      <c r="A584" s="4" t="s">
        <v>245</v>
      </c>
      <c r="B584" s="4" t="s">
        <v>246</v>
      </c>
      <c r="C584" s="5" t="s">
        <v>247</v>
      </c>
      <c r="D584" s="4" t="s">
        <v>248</v>
      </c>
      <c r="E584" s="8" t="s">
        <v>249</v>
      </c>
      <c r="F584" s="3" t="s">
        <v>250</v>
      </c>
      <c r="G584" s="3" t="s">
        <v>251</v>
      </c>
    </row>
    <row r="585" spans="1:7" ht="24">
      <c r="A585" s="1" t="s">
        <v>6</v>
      </c>
      <c r="B585" s="1" t="s">
        <v>414</v>
      </c>
      <c r="C585" s="2" t="s">
        <v>415</v>
      </c>
      <c r="D585" s="1" t="s">
        <v>220</v>
      </c>
      <c r="E585" s="3" t="s">
        <v>1336</v>
      </c>
      <c r="F585" s="3">
        <v>13.58</v>
      </c>
      <c r="G585" s="3">
        <f>TRUNC(F585*E585,2)</f>
        <v>0.04</v>
      </c>
    </row>
    <row r="586" spans="1:7">
      <c r="A586" s="1315" t="s">
        <v>252</v>
      </c>
      <c r="B586" s="1316"/>
      <c r="C586" s="1316"/>
      <c r="D586" s="1316"/>
      <c r="E586" s="1316"/>
      <c r="F586" s="1317"/>
      <c r="G586" s="3">
        <f>SUM(G585:G585)</f>
        <v>0.04</v>
      </c>
    </row>
    <row r="587" spans="1:7" ht="24">
      <c r="A587" s="1" t="s">
        <v>1338</v>
      </c>
      <c r="B587" s="1" t="s">
        <v>447</v>
      </c>
      <c r="C587" s="2" t="s">
        <v>448</v>
      </c>
      <c r="D587" s="1" t="s">
        <v>220</v>
      </c>
      <c r="E587" s="3" t="s">
        <v>4</v>
      </c>
      <c r="F587" s="3" t="s">
        <v>373</v>
      </c>
      <c r="G587" s="3"/>
    </row>
    <row r="588" spans="1:7">
      <c r="A588" s="4" t="s">
        <v>245</v>
      </c>
      <c r="B588" s="4" t="s">
        <v>246</v>
      </c>
      <c r="C588" s="5" t="s">
        <v>247</v>
      </c>
      <c r="D588" s="4" t="s">
        <v>248</v>
      </c>
      <c r="E588" s="8" t="s">
        <v>249</v>
      </c>
      <c r="F588" s="3" t="s">
        <v>250</v>
      </c>
      <c r="G588" s="3" t="s">
        <v>251</v>
      </c>
    </row>
    <row r="589" spans="1:7">
      <c r="A589" s="1" t="s">
        <v>6</v>
      </c>
      <c r="B589" s="1" t="s">
        <v>445</v>
      </c>
      <c r="C589" s="2" t="s">
        <v>446</v>
      </c>
      <c r="D589" s="1" t="s">
        <v>220</v>
      </c>
      <c r="E589" s="3" t="s">
        <v>1336</v>
      </c>
      <c r="F589" s="3">
        <v>12.79</v>
      </c>
      <c r="G589" s="3">
        <f>TRUNC(F589*E589,2)</f>
        <v>0.04</v>
      </c>
    </row>
    <row r="590" spans="1:7">
      <c r="A590" s="1315" t="s">
        <v>252</v>
      </c>
      <c r="B590" s="1316"/>
      <c r="C590" s="1316"/>
      <c r="D590" s="1316"/>
      <c r="E590" s="1316"/>
      <c r="F590" s="1317"/>
      <c r="G590" s="3">
        <f>SUM(G589:G589)</f>
        <v>0.04</v>
      </c>
    </row>
    <row r="591" spans="1:7" ht="36">
      <c r="A591" s="1" t="s">
        <v>1339</v>
      </c>
      <c r="B591" s="1" t="s">
        <v>454</v>
      </c>
      <c r="C591" s="2" t="s">
        <v>455</v>
      </c>
      <c r="D591" s="1" t="s">
        <v>220</v>
      </c>
      <c r="E591" s="3" t="s">
        <v>4</v>
      </c>
      <c r="F591" s="3" t="s">
        <v>373</v>
      </c>
      <c r="G591" s="3"/>
    </row>
    <row r="592" spans="1:7">
      <c r="A592" s="4" t="s">
        <v>245</v>
      </c>
      <c r="B592" s="4" t="s">
        <v>246</v>
      </c>
      <c r="C592" s="5" t="s">
        <v>247</v>
      </c>
      <c r="D592" s="4" t="s">
        <v>248</v>
      </c>
      <c r="E592" s="8" t="s">
        <v>249</v>
      </c>
      <c r="F592" s="3" t="s">
        <v>250</v>
      </c>
      <c r="G592" s="3" t="s">
        <v>251</v>
      </c>
    </row>
    <row r="593" spans="1:7">
      <c r="A593" s="1" t="s">
        <v>6</v>
      </c>
      <c r="B593" s="1" t="s">
        <v>452</v>
      </c>
      <c r="C593" s="2" t="s">
        <v>453</v>
      </c>
      <c r="D593" s="1" t="s">
        <v>220</v>
      </c>
      <c r="E593" s="3" t="s">
        <v>1334</v>
      </c>
      <c r="F593" s="3">
        <v>12.29</v>
      </c>
      <c r="G593" s="3">
        <f>TRUNC(F593*E593,2)</f>
        <v>0.17</v>
      </c>
    </row>
    <row r="594" spans="1:7">
      <c r="A594" s="1315" t="s">
        <v>252</v>
      </c>
      <c r="B594" s="1316"/>
      <c r="C594" s="1316"/>
      <c r="D594" s="1316"/>
      <c r="E594" s="1316"/>
      <c r="F594" s="1317"/>
      <c r="G594" s="3">
        <f>SUM(G593:G593)</f>
        <v>0.17</v>
      </c>
    </row>
    <row r="595" spans="1:7" ht="36">
      <c r="A595" s="1" t="s">
        <v>1340</v>
      </c>
      <c r="B595" s="1" t="s">
        <v>462</v>
      </c>
      <c r="C595" s="2" t="s">
        <v>463</v>
      </c>
      <c r="D595" s="1" t="s">
        <v>220</v>
      </c>
      <c r="E595" s="3" t="s">
        <v>4</v>
      </c>
      <c r="F595" s="3" t="s">
        <v>373</v>
      </c>
      <c r="G595" s="3"/>
    </row>
    <row r="596" spans="1:7">
      <c r="A596" s="4" t="s">
        <v>245</v>
      </c>
      <c r="B596" s="4" t="s">
        <v>246</v>
      </c>
      <c r="C596" s="5" t="s">
        <v>247</v>
      </c>
      <c r="D596" s="4" t="s">
        <v>248</v>
      </c>
      <c r="E596" s="8" t="s">
        <v>249</v>
      </c>
      <c r="F596" s="3" t="s">
        <v>250</v>
      </c>
      <c r="G596" s="3" t="s">
        <v>251</v>
      </c>
    </row>
    <row r="597" spans="1:7">
      <c r="A597" s="1" t="s">
        <v>6</v>
      </c>
      <c r="B597" s="1" t="s">
        <v>460</v>
      </c>
      <c r="C597" s="2" t="s">
        <v>461</v>
      </c>
      <c r="D597" s="1" t="s">
        <v>220</v>
      </c>
      <c r="E597" s="3" t="s">
        <v>1341</v>
      </c>
      <c r="F597" s="3">
        <v>19.38</v>
      </c>
      <c r="G597" s="3">
        <f>TRUNC(F597*E597,2)</f>
        <v>0.24</v>
      </c>
    </row>
    <row r="598" spans="1:7">
      <c r="A598" s="1315" t="s">
        <v>252</v>
      </c>
      <c r="B598" s="1316"/>
      <c r="C598" s="1316"/>
      <c r="D598" s="1316"/>
      <c r="E598" s="1316"/>
      <c r="F598" s="1317"/>
      <c r="G598" s="3">
        <f>SUM(G597:G597)</f>
        <v>0.24</v>
      </c>
    </row>
    <row r="599" spans="1:7" ht="24">
      <c r="A599" s="1" t="s">
        <v>1342</v>
      </c>
      <c r="B599" s="1" t="s">
        <v>475</v>
      </c>
      <c r="C599" s="2" t="s">
        <v>476</v>
      </c>
      <c r="D599" s="1" t="s">
        <v>220</v>
      </c>
      <c r="E599" s="3" t="s">
        <v>4</v>
      </c>
      <c r="F599" s="3" t="s">
        <v>373</v>
      </c>
      <c r="G599" s="3"/>
    </row>
    <row r="600" spans="1:7">
      <c r="A600" s="4" t="s">
        <v>245</v>
      </c>
      <c r="B600" s="4" t="s">
        <v>246</v>
      </c>
      <c r="C600" s="5" t="s">
        <v>247</v>
      </c>
      <c r="D600" s="4" t="s">
        <v>248</v>
      </c>
      <c r="E600" s="8" t="s">
        <v>249</v>
      </c>
      <c r="F600" s="3" t="s">
        <v>250</v>
      </c>
      <c r="G600" s="3" t="s">
        <v>251</v>
      </c>
    </row>
    <row r="601" spans="1:7">
      <c r="A601" s="1" t="s">
        <v>6</v>
      </c>
      <c r="B601" s="1" t="s">
        <v>469</v>
      </c>
      <c r="C601" s="2" t="s">
        <v>470</v>
      </c>
      <c r="D601" s="1" t="s">
        <v>220</v>
      </c>
      <c r="E601" s="3" t="s">
        <v>1343</v>
      </c>
      <c r="F601" s="3" t="s">
        <v>477</v>
      </c>
      <c r="G601" s="3">
        <f>TRUNC(F601*E601,2)</f>
        <v>7.0000000000000007E-2</v>
      </c>
    </row>
    <row r="602" spans="1:7">
      <c r="A602" s="1315" t="s">
        <v>252</v>
      </c>
      <c r="B602" s="1316"/>
      <c r="C602" s="1316"/>
      <c r="D602" s="1316"/>
      <c r="E602" s="1316"/>
      <c r="F602" s="1317"/>
      <c r="G602" s="3">
        <f>SUM(G601:G601)</f>
        <v>7.0000000000000007E-2</v>
      </c>
    </row>
    <row r="603" spans="1:7" ht="24">
      <c r="A603" s="1" t="s">
        <v>1344</v>
      </c>
      <c r="B603" s="1" t="s">
        <v>484</v>
      </c>
      <c r="C603" s="2" t="s">
        <v>485</v>
      </c>
      <c r="D603" s="1" t="s">
        <v>16</v>
      </c>
      <c r="E603" s="3" t="s">
        <v>4</v>
      </c>
      <c r="F603" s="3" t="s">
        <v>483</v>
      </c>
      <c r="G603" s="3"/>
    </row>
    <row r="604" spans="1:7">
      <c r="A604" s="4" t="s">
        <v>245</v>
      </c>
      <c r="B604" s="4" t="s">
        <v>246</v>
      </c>
      <c r="C604" s="5" t="s">
        <v>247</v>
      </c>
      <c r="D604" s="4" t="s">
        <v>248</v>
      </c>
      <c r="E604" s="8" t="s">
        <v>249</v>
      </c>
      <c r="F604" s="3" t="s">
        <v>250</v>
      </c>
      <c r="G604" s="3" t="s">
        <v>251</v>
      </c>
    </row>
    <row r="605" spans="1:7">
      <c r="A605" s="1" t="s">
        <v>6</v>
      </c>
      <c r="B605" s="1" t="s">
        <v>1345</v>
      </c>
      <c r="C605" s="2" t="s">
        <v>1346</v>
      </c>
      <c r="D605" s="1" t="s">
        <v>361</v>
      </c>
      <c r="E605" s="3" t="s">
        <v>1347</v>
      </c>
      <c r="F605" s="3" t="s">
        <v>1355</v>
      </c>
      <c r="G605" s="3">
        <f>TRUNC(F605*E605,2)</f>
        <v>0.4</v>
      </c>
    </row>
    <row r="606" spans="1:7" ht="24">
      <c r="A606" s="1" t="s">
        <v>6</v>
      </c>
      <c r="B606" s="1" t="s">
        <v>1348</v>
      </c>
      <c r="C606" s="2" t="s">
        <v>1349</v>
      </c>
      <c r="D606" s="1" t="s">
        <v>220</v>
      </c>
      <c r="E606" s="3" t="s">
        <v>1350</v>
      </c>
      <c r="F606" s="3" t="s">
        <v>1356</v>
      </c>
      <c r="G606" s="3">
        <f>TRUNC(F606*E606,2)</f>
        <v>0.39</v>
      </c>
    </row>
    <row r="607" spans="1:7" ht="24">
      <c r="A607" s="1" t="s">
        <v>23</v>
      </c>
      <c r="B607" s="1" t="s">
        <v>1351</v>
      </c>
      <c r="C607" s="2" t="s">
        <v>1352</v>
      </c>
      <c r="D607" s="1" t="s">
        <v>220</v>
      </c>
      <c r="E607" s="3" t="s">
        <v>1353</v>
      </c>
      <c r="F607" s="3" t="s">
        <v>1357</v>
      </c>
      <c r="G607" s="3">
        <f>TRUNC(F607*E607,2)</f>
        <v>0.71</v>
      </c>
    </row>
    <row r="608" spans="1:7">
      <c r="A608" s="1" t="s">
        <v>23</v>
      </c>
      <c r="B608" s="1" t="s">
        <v>467</v>
      </c>
      <c r="C608" s="2" t="s">
        <v>468</v>
      </c>
      <c r="D608" s="1" t="s">
        <v>220</v>
      </c>
      <c r="E608" s="3" t="s">
        <v>1354</v>
      </c>
      <c r="F608" s="3" t="s">
        <v>1358</v>
      </c>
      <c r="G608" s="3">
        <f>TRUNC(F608*E608,2)</f>
        <v>3.15</v>
      </c>
    </row>
    <row r="609" spans="1:7">
      <c r="A609" s="1315" t="s">
        <v>252</v>
      </c>
      <c r="B609" s="1316"/>
      <c r="C609" s="1316"/>
      <c r="D609" s="1316"/>
      <c r="E609" s="1316"/>
      <c r="F609" s="1317"/>
      <c r="G609" s="3">
        <f>SUM(G605:G608)</f>
        <v>4.6500000000000004</v>
      </c>
    </row>
    <row r="610" spans="1:7" ht="36">
      <c r="A610" s="1" t="s">
        <v>1359</v>
      </c>
      <c r="B610" s="1" t="s">
        <v>491</v>
      </c>
      <c r="C610" s="2" t="s">
        <v>492</v>
      </c>
      <c r="D610" s="1" t="s">
        <v>493</v>
      </c>
      <c r="E610" s="3" t="s">
        <v>4</v>
      </c>
      <c r="F610" s="3" t="s">
        <v>1360</v>
      </c>
      <c r="G610" s="3"/>
    </row>
    <row r="611" spans="1:7">
      <c r="A611" s="4" t="s">
        <v>245</v>
      </c>
      <c r="B611" s="4" t="s">
        <v>246</v>
      </c>
      <c r="C611" s="5" t="s">
        <v>247</v>
      </c>
      <c r="D611" s="4" t="s">
        <v>248</v>
      </c>
      <c r="E611" s="8" t="s">
        <v>249</v>
      </c>
      <c r="F611" s="3" t="s">
        <v>250</v>
      </c>
      <c r="G611" s="3" t="s">
        <v>251</v>
      </c>
    </row>
    <row r="612" spans="1:7" ht="48">
      <c r="A612" s="1" t="s">
        <v>23</v>
      </c>
      <c r="B612" s="1" t="s">
        <v>1361</v>
      </c>
      <c r="C612" s="2" t="s">
        <v>1362</v>
      </c>
      <c r="D612" s="1" t="s">
        <v>220</v>
      </c>
      <c r="E612" s="3" t="s">
        <v>214</v>
      </c>
      <c r="F612" s="3" t="s">
        <v>1371</v>
      </c>
      <c r="G612" s="3">
        <f>TRUNC(F612*E612,2)</f>
        <v>51.08</v>
      </c>
    </row>
    <row r="613" spans="1:7" ht="36">
      <c r="A613" s="1" t="s">
        <v>23</v>
      </c>
      <c r="B613" s="1" t="s">
        <v>1363</v>
      </c>
      <c r="C613" s="2" t="s">
        <v>1364</v>
      </c>
      <c r="D613" s="1" t="s">
        <v>220</v>
      </c>
      <c r="E613" s="3" t="s">
        <v>214</v>
      </c>
      <c r="F613" s="3" t="s">
        <v>1372</v>
      </c>
      <c r="G613" s="3">
        <f>TRUNC(F613*E613,2)</f>
        <v>38.36</v>
      </c>
    </row>
    <row r="614" spans="1:7">
      <c r="A614" s="1" t="s">
        <v>23</v>
      </c>
      <c r="B614" s="1" t="s">
        <v>1365</v>
      </c>
      <c r="C614" s="2" t="s">
        <v>1366</v>
      </c>
      <c r="D614" s="1" t="s">
        <v>220</v>
      </c>
      <c r="E614" s="3" t="s">
        <v>214</v>
      </c>
      <c r="F614" s="3" t="s">
        <v>1373</v>
      </c>
      <c r="G614" s="3">
        <f>TRUNC(F614*E614,2)</f>
        <v>13.56</v>
      </c>
    </row>
    <row r="615" spans="1:7" ht="36">
      <c r="A615" s="1" t="s">
        <v>23</v>
      </c>
      <c r="B615" s="1" t="s">
        <v>1367</v>
      </c>
      <c r="C615" s="2" t="s">
        <v>1368</v>
      </c>
      <c r="D615" s="1" t="s">
        <v>220</v>
      </c>
      <c r="E615" s="3" t="s">
        <v>214</v>
      </c>
      <c r="F615" s="3" t="s">
        <v>1374</v>
      </c>
      <c r="G615" s="3">
        <f>TRUNC(F615*E615,2)</f>
        <v>21.45</v>
      </c>
    </row>
    <row r="616" spans="1:7" ht="36">
      <c r="A616" s="1" t="s">
        <v>23</v>
      </c>
      <c r="B616" s="1" t="s">
        <v>1369</v>
      </c>
      <c r="C616" s="2" t="s">
        <v>1370</v>
      </c>
      <c r="D616" s="1" t="s">
        <v>220</v>
      </c>
      <c r="E616" s="3" t="s">
        <v>214</v>
      </c>
      <c r="F616" s="3" t="s">
        <v>1375</v>
      </c>
      <c r="G616" s="3">
        <f>TRUNC(F616*E616,2)</f>
        <v>4.83</v>
      </c>
    </row>
    <row r="617" spans="1:7">
      <c r="A617" s="1315" t="s">
        <v>252</v>
      </c>
      <c r="B617" s="1316"/>
      <c r="C617" s="1316"/>
      <c r="D617" s="1316"/>
      <c r="E617" s="1316"/>
      <c r="F617" s="1317"/>
      <c r="G617" s="3">
        <f>SUM(G612:G616)</f>
        <v>129.28</v>
      </c>
    </row>
    <row r="618" spans="1:7" ht="36">
      <c r="A618" s="1" t="s">
        <v>1376</v>
      </c>
      <c r="B618" s="1" t="s">
        <v>495</v>
      </c>
      <c r="C618" s="2" t="s">
        <v>496</v>
      </c>
      <c r="D618" s="1" t="s">
        <v>493</v>
      </c>
      <c r="E618" s="3" t="s">
        <v>4</v>
      </c>
      <c r="F618" s="3" t="s">
        <v>1360</v>
      </c>
      <c r="G618" s="3"/>
    </row>
    <row r="619" spans="1:7">
      <c r="A619" s="4" t="s">
        <v>245</v>
      </c>
      <c r="B619" s="4" t="s">
        <v>246</v>
      </c>
      <c r="C619" s="5" t="s">
        <v>247</v>
      </c>
      <c r="D619" s="4" t="s">
        <v>248</v>
      </c>
      <c r="E619" s="8" t="s">
        <v>249</v>
      </c>
      <c r="F619" s="3" t="s">
        <v>250</v>
      </c>
      <c r="G619" s="3" t="s">
        <v>251</v>
      </c>
    </row>
    <row r="620" spans="1:7" ht="48">
      <c r="A620" s="1" t="s">
        <v>23</v>
      </c>
      <c r="B620" s="1" t="s">
        <v>1377</v>
      </c>
      <c r="C620" s="2" t="s">
        <v>1378</v>
      </c>
      <c r="D620" s="1" t="s">
        <v>220</v>
      </c>
      <c r="E620" s="3" t="s">
        <v>214</v>
      </c>
      <c r="F620" s="3" t="s">
        <v>1387</v>
      </c>
      <c r="G620" s="3">
        <f>TRUNC(F620*E620,2)</f>
        <v>38.33</v>
      </c>
    </row>
    <row r="621" spans="1:7" ht="36">
      <c r="A621" s="1" t="s">
        <v>23</v>
      </c>
      <c r="B621" s="1" t="s">
        <v>1379</v>
      </c>
      <c r="C621" s="2" t="s">
        <v>1380</v>
      </c>
      <c r="D621" s="1" t="s">
        <v>220</v>
      </c>
      <c r="E621" s="3" t="s">
        <v>214</v>
      </c>
      <c r="F621" s="3" t="s">
        <v>1388</v>
      </c>
      <c r="G621" s="3">
        <f>TRUNC(F621*E621,2)</f>
        <v>37.36</v>
      </c>
    </row>
    <row r="622" spans="1:7" ht="24">
      <c r="A622" s="1" t="s">
        <v>23</v>
      </c>
      <c r="B622" s="1" t="s">
        <v>1381</v>
      </c>
      <c r="C622" s="2" t="s">
        <v>1382</v>
      </c>
      <c r="D622" s="1" t="s">
        <v>220</v>
      </c>
      <c r="E622" s="3" t="s">
        <v>214</v>
      </c>
      <c r="F622" s="3" t="s">
        <v>1389</v>
      </c>
      <c r="G622" s="3">
        <f>TRUNC(F622*E622,2)</f>
        <v>14.32</v>
      </c>
    </row>
    <row r="623" spans="1:7" ht="48">
      <c r="A623" s="1" t="s">
        <v>23</v>
      </c>
      <c r="B623" s="1" t="s">
        <v>1383</v>
      </c>
      <c r="C623" s="2" t="s">
        <v>1384</v>
      </c>
      <c r="D623" s="1" t="s">
        <v>220</v>
      </c>
      <c r="E623" s="3" t="s">
        <v>214</v>
      </c>
      <c r="F623" s="3" t="s">
        <v>1390</v>
      </c>
      <c r="G623" s="3">
        <f>TRUNC(F623*E623,2)</f>
        <v>29.89</v>
      </c>
    </row>
    <row r="624" spans="1:7" ht="36">
      <c r="A624" s="1" t="s">
        <v>23</v>
      </c>
      <c r="B624" s="1" t="s">
        <v>1385</v>
      </c>
      <c r="C624" s="2" t="s">
        <v>1386</v>
      </c>
      <c r="D624" s="1" t="s">
        <v>220</v>
      </c>
      <c r="E624" s="3" t="s">
        <v>214</v>
      </c>
      <c r="F624" s="3" t="s">
        <v>1391</v>
      </c>
      <c r="G624" s="3">
        <f>TRUNC(F624*E624,2)</f>
        <v>4.05</v>
      </c>
    </row>
    <row r="625" spans="1:7">
      <c r="A625" s="1315" t="s">
        <v>252</v>
      </c>
      <c r="B625" s="1316"/>
      <c r="C625" s="1316"/>
      <c r="D625" s="1316"/>
      <c r="E625" s="1316"/>
      <c r="F625" s="1317"/>
      <c r="G625" s="3">
        <f>SUM(G620:G624)</f>
        <v>123.94999999999999</v>
      </c>
    </row>
    <row r="626" spans="1:7" ht="36">
      <c r="A626" s="1" t="s">
        <v>1392</v>
      </c>
      <c r="B626" s="1" t="s">
        <v>498</v>
      </c>
      <c r="C626" s="2" t="s">
        <v>499</v>
      </c>
      <c r="D626" s="1" t="s">
        <v>500</v>
      </c>
      <c r="E626" s="3" t="s">
        <v>4</v>
      </c>
      <c r="F626" s="3" t="s">
        <v>1360</v>
      </c>
      <c r="G626" s="3"/>
    </row>
    <row r="627" spans="1:7">
      <c r="A627" s="4" t="s">
        <v>245</v>
      </c>
      <c r="B627" s="4" t="s">
        <v>246</v>
      </c>
      <c r="C627" s="5" t="s">
        <v>247</v>
      </c>
      <c r="D627" s="4" t="s">
        <v>248</v>
      </c>
      <c r="E627" s="8" t="s">
        <v>249</v>
      </c>
      <c r="F627" s="3" t="s">
        <v>250</v>
      </c>
      <c r="G627" s="3" t="s">
        <v>251</v>
      </c>
    </row>
    <row r="628" spans="1:7" ht="24">
      <c r="A628" s="1" t="s">
        <v>23</v>
      </c>
      <c r="B628" s="1" t="s">
        <v>1381</v>
      </c>
      <c r="C628" s="2" t="s">
        <v>1382</v>
      </c>
      <c r="D628" s="1" t="s">
        <v>220</v>
      </c>
      <c r="E628" s="3" t="s">
        <v>214</v>
      </c>
      <c r="F628" s="3" t="s">
        <v>1389</v>
      </c>
      <c r="G628" s="3">
        <f>TRUNC(F628*E628,2)</f>
        <v>14.32</v>
      </c>
    </row>
    <row r="629" spans="1:7" ht="48">
      <c r="A629" s="1" t="s">
        <v>23</v>
      </c>
      <c r="B629" s="1" t="s">
        <v>1383</v>
      </c>
      <c r="C629" s="2" t="s">
        <v>1384</v>
      </c>
      <c r="D629" s="1" t="s">
        <v>220</v>
      </c>
      <c r="E629" s="3" t="s">
        <v>214</v>
      </c>
      <c r="F629" s="3" t="s">
        <v>1390</v>
      </c>
      <c r="G629" s="3">
        <f>TRUNC(F629*E629,2)</f>
        <v>29.89</v>
      </c>
    </row>
    <row r="630" spans="1:7" ht="36">
      <c r="A630" s="1" t="s">
        <v>23</v>
      </c>
      <c r="B630" s="1" t="s">
        <v>1385</v>
      </c>
      <c r="C630" s="2" t="s">
        <v>1386</v>
      </c>
      <c r="D630" s="1" t="s">
        <v>220</v>
      </c>
      <c r="E630" s="3" t="s">
        <v>214</v>
      </c>
      <c r="F630" s="3" t="s">
        <v>1391</v>
      </c>
      <c r="G630" s="3">
        <f>TRUNC(F630*E630,2)</f>
        <v>4.05</v>
      </c>
    </row>
    <row r="631" spans="1:7">
      <c r="A631" s="1315" t="s">
        <v>252</v>
      </c>
      <c r="B631" s="1316"/>
      <c r="C631" s="1316"/>
      <c r="D631" s="1316"/>
      <c r="E631" s="1316"/>
      <c r="F631" s="1317"/>
      <c r="G631" s="3">
        <f>SUM(G628:G630)</f>
        <v>48.26</v>
      </c>
    </row>
    <row r="632" spans="1:7" ht="60">
      <c r="A632" s="1" t="s">
        <v>1393</v>
      </c>
      <c r="B632" s="1" t="s">
        <v>512</v>
      </c>
      <c r="C632" s="2" t="s">
        <v>513</v>
      </c>
      <c r="D632" s="1" t="s">
        <v>493</v>
      </c>
      <c r="E632" s="3" t="s">
        <v>4</v>
      </c>
      <c r="F632" s="3" t="s">
        <v>1360</v>
      </c>
      <c r="G632" s="3"/>
    </row>
    <row r="633" spans="1:7">
      <c r="A633" s="4" t="s">
        <v>245</v>
      </c>
      <c r="B633" s="4" t="s">
        <v>246</v>
      </c>
      <c r="C633" s="5" t="s">
        <v>247</v>
      </c>
      <c r="D633" s="4" t="s">
        <v>248</v>
      </c>
      <c r="E633" s="8" t="s">
        <v>249</v>
      </c>
      <c r="F633" s="3" t="s">
        <v>250</v>
      </c>
      <c r="G633" s="3" t="s">
        <v>251</v>
      </c>
    </row>
    <row r="634" spans="1:7" ht="24">
      <c r="A634" s="1" t="s">
        <v>23</v>
      </c>
      <c r="B634" s="1" t="s">
        <v>1394</v>
      </c>
      <c r="C634" s="2" t="s">
        <v>1395</v>
      </c>
      <c r="D634" s="1" t="s">
        <v>220</v>
      </c>
      <c r="E634" s="3" t="s">
        <v>214</v>
      </c>
      <c r="F634" s="3" t="s">
        <v>1406</v>
      </c>
      <c r="G634" s="3">
        <f t="shared" ref="G634:G639" si="24">TRUNC(F634*E634,2)</f>
        <v>13.61</v>
      </c>
    </row>
    <row r="635" spans="1:7" ht="60">
      <c r="A635" s="1" t="s">
        <v>23</v>
      </c>
      <c r="B635" s="1" t="s">
        <v>1396</v>
      </c>
      <c r="C635" s="2" t="s">
        <v>1397</v>
      </c>
      <c r="D635" s="1" t="s">
        <v>220</v>
      </c>
      <c r="E635" s="3" t="s">
        <v>214</v>
      </c>
      <c r="F635" s="3" t="s">
        <v>1407</v>
      </c>
      <c r="G635" s="3">
        <f t="shared" si="24"/>
        <v>13.54</v>
      </c>
    </row>
    <row r="636" spans="1:7" ht="60">
      <c r="A636" s="1" t="s">
        <v>23</v>
      </c>
      <c r="B636" s="1" t="s">
        <v>1398</v>
      </c>
      <c r="C636" s="2" t="s">
        <v>1399</v>
      </c>
      <c r="D636" s="1" t="s">
        <v>220</v>
      </c>
      <c r="E636" s="3" t="s">
        <v>214</v>
      </c>
      <c r="F636" s="3" t="s">
        <v>1408</v>
      </c>
      <c r="G636" s="3">
        <f t="shared" si="24"/>
        <v>2.5</v>
      </c>
    </row>
    <row r="637" spans="1:7" ht="60">
      <c r="A637" s="1" t="s">
        <v>23</v>
      </c>
      <c r="B637" s="1" t="s">
        <v>1400</v>
      </c>
      <c r="C637" s="2" t="s">
        <v>1401</v>
      </c>
      <c r="D637" s="1" t="s">
        <v>220</v>
      </c>
      <c r="E637" s="3" t="s">
        <v>214</v>
      </c>
      <c r="F637" s="3" t="s">
        <v>1409</v>
      </c>
      <c r="G637" s="3">
        <f t="shared" si="24"/>
        <v>0.98</v>
      </c>
    </row>
    <row r="638" spans="1:7" ht="60">
      <c r="A638" s="1" t="s">
        <v>23</v>
      </c>
      <c r="B638" s="1" t="s">
        <v>1402</v>
      </c>
      <c r="C638" s="2" t="s">
        <v>1403</v>
      </c>
      <c r="D638" s="1" t="s">
        <v>220</v>
      </c>
      <c r="E638" s="3" t="s">
        <v>214</v>
      </c>
      <c r="F638" s="3" t="s">
        <v>1410</v>
      </c>
      <c r="G638" s="3">
        <f t="shared" si="24"/>
        <v>25.39</v>
      </c>
    </row>
    <row r="639" spans="1:7" ht="60">
      <c r="A639" s="1" t="s">
        <v>23</v>
      </c>
      <c r="B639" s="1" t="s">
        <v>1404</v>
      </c>
      <c r="C639" s="2" t="s">
        <v>1405</v>
      </c>
      <c r="D639" s="1" t="s">
        <v>220</v>
      </c>
      <c r="E639" s="3" t="s">
        <v>214</v>
      </c>
      <c r="F639" s="3" t="s">
        <v>1411</v>
      </c>
      <c r="G639" s="3">
        <f t="shared" si="24"/>
        <v>77.260000000000005</v>
      </c>
    </row>
    <row r="640" spans="1:7">
      <c r="A640" s="1315" t="s">
        <v>252</v>
      </c>
      <c r="B640" s="1316"/>
      <c r="C640" s="1316"/>
      <c r="D640" s="1316"/>
      <c r="E640" s="1316"/>
      <c r="F640" s="1317"/>
      <c r="G640" s="3">
        <f>SUM(G634:G639)</f>
        <v>133.28</v>
      </c>
    </row>
    <row r="641" spans="1:7" ht="60">
      <c r="A641" s="1" t="s">
        <v>1412</v>
      </c>
      <c r="B641" s="1" t="s">
        <v>515</v>
      </c>
      <c r="C641" s="2" t="s">
        <v>516</v>
      </c>
      <c r="D641" s="1" t="s">
        <v>500</v>
      </c>
      <c r="E641" s="3" t="s">
        <v>4</v>
      </c>
      <c r="F641" s="3" t="s">
        <v>1360</v>
      </c>
      <c r="G641" s="3"/>
    </row>
    <row r="642" spans="1:7">
      <c r="A642" s="4" t="s">
        <v>245</v>
      </c>
      <c r="B642" s="4" t="s">
        <v>246</v>
      </c>
      <c r="C642" s="5" t="s">
        <v>247</v>
      </c>
      <c r="D642" s="4" t="s">
        <v>248</v>
      </c>
      <c r="E642" s="8" t="s">
        <v>249</v>
      </c>
      <c r="F642" s="3" t="s">
        <v>250</v>
      </c>
      <c r="G642" s="3" t="s">
        <v>251</v>
      </c>
    </row>
    <row r="643" spans="1:7" ht="24">
      <c r="A643" s="1" t="s">
        <v>23</v>
      </c>
      <c r="B643" s="1" t="s">
        <v>1394</v>
      </c>
      <c r="C643" s="2" t="s">
        <v>1395</v>
      </c>
      <c r="D643" s="1" t="s">
        <v>220</v>
      </c>
      <c r="E643" s="3" t="s">
        <v>214</v>
      </c>
      <c r="F643" s="3" t="s">
        <v>1406</v>
      </c>
      <c r="G643" s="3">
        <f>TRUNC(F643*E643,2)</f>
        <v>13.61</v>
      </c>
    </row>
    <row r="644" spans="1:7" ht="60">
      <c r="A644" s="1" t="s">
        <v>23</v>
      </c>
      <c r="B644" s="1" t="s">
        <v>1396</v>
      </c>
      <c r="C644" s="2" t="s">
        <v>1397</v>
      </c>
      <c r="D644" s="1" t="s">
        <v>220</v>
      </c>
      <c r="E644" s="3" t="s">
        <v>214</v>
      </c>
      <c r="F644" s="3" t="s">
        <v>1407</v>
      </c>
      <c r="G644" s="3">
        <f>TRUNC(F644*E644,2)</f>
        <v>13.54</v>
      </c>
    </row>
    <row r="645" spans="1:7" ht="60">
      <c r="A645" s="1" t="s">
        <v>23</v>
      </c>
      <c r="B645" s="1" t="s">
        <v>1398</v>
      </c>
      <c r="C645" s="2" t="s">
        <v>1399</v>
      </c>
      <c r="D645" s="1" t="s">
        <v>220</v>
      </c>
      <c r="E645" s="3" t="s">
        <v>214</v>
      </c>
      <c r="F645" s="3" t="s">
        <v>1408</v>
      </c>
      <c r="G645" s="3">
        <f>TRUNC(F645*E645,2)</f>
        <v>2.5</v>
      </c>
    </row>
    <row r="646" spans="1:7" ht="60">
      <c r="A646" s="1" t="s">
        <v>23</v>
      </c>
      <c r="B646" s="1" t="s">
        <v>1400</v>
      </c>
      <c r="C646" s="2" t="s">
        <v>1401</v>
      </c>
      <c r="D646" s="1" t="s">
        <v>220</v>
      </c>
      <c r="E646" s="3" t="s">
        <v>214</v>
      </c>
      <c r="F646" s="3" t="s">
        <v>1409</v>
      </c>
      <c r="G646" s="3">
        <f>TRUNC(F646*E646,2)</f>
        <v>0.98</v>
      </c>
    </row>
    <row r="647" spans="1:7">
      <c r="A647" s="1315" t="s">
        <v>252</v>
      </c>
      <c r="B647" s="1316"/>
      <c r="C647" s="1316"/>
      <c r="D647" s="1316"/>
      <c r="E647" s="1316"/>
      <c r="F647" s="1317"/>
      <c r="G647" s="3">
        <f>SUM(G643:G646)</f>
        <v>30.63</v>
      </c>
    </row>
    <row r="648" spans="1:7" ht="60">
      <c r="A648" s="1" t="s">
        <v>1413</v>
      </c>
      <c r="B648" s="1" t="s">
        <v>524</v>
      </c>
      <c r="C648" s="2" t="s">
        <v>525</v>
      </c>
      <c r="D648" s="1" t="s">
        <v>493</v>
      </c>
      <c r="E648" s="3" t="s">
        <v>4</v>
      </c>
      <c r="F648" s="3" t="s">
        <v>1360</v>
      </c>
      <c r="G648" s="3"/>
    </row>
    <row r="649" spans="1:7">
      <c r="A649" s="4" t="s">
        <v>245</v>
      </c>
      <c r="B649" s="4" t="s">
        <v>246</v>
      </c>
      <c r="C649" s="5" t="s">
        <v>247</v>
      </c>
      <c r="D649" s="4" t="s">
        <v>248</v>
      </c>
      <c r="E649" s="8" t="s">
        <v>249</v>
      </c>
      <c r="F649" s="3" t="s">
        <v>250</v>
      </c>
      <c r="G649" s="3" t="s">
        <v>251</v>
      </c>
    </row>
    <row r="650" spans="1:7" ht="60">
      <c r="A650" s="1" t="s">
        <v>23</v>
      </c>
      <c r="B650" s="1" t="s">
        <v>1414</v>
      </c>
      <c r="C650" s="2" t="s">
        <v>1415</v>
      </c>
      <c r="D650" s="1" t="s">
        <v>220</v>
      </c>
      <c r="E650" s="3" t="s">
        <v>214</v>
      </c>
      <c r="F650" s="3" t="s">
        <v>1426</v>
      </c>
      <c r="G650" s="3">
        <f t="shared" ref="G650:G655" si="25">TRUNC(F650*E650,2)</f>
        <v>22.39</v>
      </c>
    </row>
    <row r="651" spans="1:7" ht="60">
      <c r="A651" s="1" t="s">
        <v>23</v>
      </c>
      <c r="B651" s="1" t="s">
        <v>1416</v>
      </c>
      <c r="C651" s="2" t="s">
        <v>1417</v>
      </c>
      <c r="D651" s="1" t="s">
        <v>220</v>
      </c>
      <c r="E651" s="3" t="s">
        <v>214</v>
      </c>
      <c r="F651" s="3" t="s">
        <v>1427</v>
      </c>
      <c r="G651" s="3">
        <f t="shared" si="25"/>
        <v>104.84</v>
      </c>
    </row>
    <row r="652" spans="1:7" ht="24">
      <c r="A652" s="1" t="s">
        <v>23</v>
      </c>
      <c r="B652" s="1" t="s">
        <v>1418</v>
      </c>
      <c r="C652" s="2" t="s">
        <v>1419</v>
      </c>
      <c r="D652" s="1" t="s">
        <v>220</v>
      </c>
      <c r="E652" s="3" t="s">
        <v>214</v>
      </c>
      <c r="F652" s="3" t="s">
        <v>1428</v>
      </c>
      <c r="G652" s="3">
        <f t="shared" si="25"/>
        <v>14.19</v>
      </c>
    </row>
    <row r="653" spans="1:7" ht="60">
      <c r="A653" s="1" t="s">
        <v>23</v>
      </c>
      <c r="B653" s="1" t="s">
        <v>1420</v>
      </c>
      <c r="C653" s="2" t="s">
        <v>1421</v>
      </c>
      <c r="D653" s="1" t="s">
        <v>220</v>
      </c>
      <c r="E653" s="3" t="s">
        <v>214</v>
      </c>
      <c r="F653" s="3" t="s">
        <v>1429</v>
      </c>
      <c r="G653" s="3">
        <f t="shared" si="25"/>
        <v>11.94</v>
      </c>
    </row>
    <row r="654" spans="1:7" ht="60">
      <c r="A654" s="1" t="s">
        <v>23</v>
      </c>
      <c r="B654" s="1" t="s">
        <v>1422</v>
      </c>
      <c r="C654" s="2" t="s">
        <v>1423</v>
      </c>
      <c r="D654" s="1" t="s">
        <v>220</v>
      </c>
      <c r="E654" s="3" t="s">
        <v>214</v>
      </c>
      <c r="F654" s="3" t="s">
        <v>1408</v>
      </c>
      <c r="G654" s="3">
        <f t="shared" si="25"/>
        <v>2.5</v>
      </c>
    </row>
    <row r="655" spans="1:7" ht="60">
      <c r="A655" s="1" t="s">
        <v>23</v>
      </c>
      <c r="B655" s="1" t="s">
        <v>1424</v>
      </c>
      <c r="C655" s="2" t="s">
        <v>1425</v>
      </c>
      <c r="D655" s="1" t="s">
        <v>220</v>
      </c>
      <c r="E655" s="3" t="s">
        <v>214</v>
      </c>
      <c r="F655" s="3" t="s">
        <v>1430</v>
      </c>
      <c r="G655" s="3">
        <f t="shared" si="25"/>
        <v>0.97</v>
      </c>
    </row>
    <row r="656" spans="1:7">
      <c r="A656" s="1315" t="s">
        <v>252</v>
      </c>
      <c r="B656" s="1316"/>
      <c r="C656" s="1316"/>
      <c r="D656" s="1316"/>
      <c r="E656" s="1316"/>
      <c r="F656" s="1317"/>
      <c r="G656" s="3">
        <f>SUM(G650:G655)</f>
        <v>156.83000000000001</v>
      </c>
    </row>
    <row r="657" spans="1:7" ht="60">
      <c r="A657" s="1" t="s">
        <v>1431</v>
      </c>
      <c r="B657" s="1" t="s">
        <v>527</v>
      </c>
      <c r="C657" s="2" t="s">
        <v>528</v>
      </c>
      <c r="D657" s="1" t="s">
        <v>500</v>
      </c>
      <c r="E657" s="3" t="s">
        <v>4</v>
      </c>
      <c r="F657" s="3" t="s">
        <v>1360</v>
      </c>
      <c r="G657" s="3"/>
    </row>
    <row r="658" spans="1:7">
      <c r="A658" s="4" t="s">
        <v>245</v>
      </c>
      <c r="B658" s="4" t="s">
        <v>246</v>
      </c>
      <c r="C658" s="5" t="s">
        <v>247</v>
      </c>
      <c r="D658" s="4" t="s">
        <v>248</v>
      </c>
      <c r="E658" s="8" t="s">
        <v>249</v>
      </c>
      <c r="F658" s="3" t="s">
        <v>250</v>
      </c>
      <c r="G658" s="3" t="s">
        <v>251</v>
      </c>
    </row>
    <row r="659" spans="1:7" ht="24">
      <c r="A659" s="1" t="s">
        <v>23</v>
      </c>
      <c r="B659" s="1" t="s">
        <v>1418</v>
      </c>
      <c r="C659" s="2" t="s">
        <v>1419</v>
      </c>
      <c r="D659" s="1" t="s">
        <v>220</v>
      </c>
      <c r="E659" s="3" t="s">
        <v>214</v>
      </c>
      <c r="F659" s="3" t="s">
        <v>1428</v>
      </c>
      <c r="G659" s="3">
        <f>TRUNC(F659*E659,2)</f>
        <v>14.19</v>
      </c>
    </row>
    <row r="660" spans="1:7" ht="60">
      <c r="A660" s="1" t="s">
        <v>23</v>
      </c>
      <c r="B660" s="1" t="s">
        <v>1420</v>
      </c>
      <c r="C660" s="2" t="s">
        <v>1421</v>
      </c>
      <c r="D660" s="1" t="s">
        <v>220</v>
      </c>
      <c r="E660" s="3" t="s">
        <v>214</v>
      </c>
      <c r="F660" s="3" t="s">
        <v>1429</v>
      </c>
      <c r="G660" s="3">
        <f>TRUNC(F660*E660,2)</f>
        <v>11.94</v>
      </c>
    </row>
    <row r="661" spans="1:7" ht="60">
      <c r="A661" s="1" t="s">
        <v>23</v>
      </c>
      <c r="B661" s="1" t="s">
        <v>1422</v>
      </c>
      <c r="C661" s="2" t="s">
        <v>1423</v>
      </c>
      <c r="D661" s="1" t="s">
        <v>220</v>
      </c>
      <c r="E661" s="3" t="s">
        <v>214</v>
      </c>
      <c r="F661" s="3" t="s">
        <v>1408</v>
      </c>
      <c r="G661" s="3">
        <f>TRUNC(F661*E661,2)</f>
        <v>2.5</v>
      </c>
    </row>
    <row r="662" spans="1:7" ht="60">
      <c r="A662" s="1" t="s">
        <v>23</v>
      </c>
      <c r="B662" s="1" t="s">
        <v>1424</v>
      </c>
      <c r="C662" s="2" t="s">
        <v>1425</v>
      </c>
      <c r="D662" s="1" t="s">
        <v>220</v>
      </c>
      <c r="E662" s="3" t="s">
        <v>214</v>
      </c>
      <c r="F662" s="3" t="s">
        <v>1430</v>
      </c>
      <c r="G662" s="3">
        <f>TRUNC(F662*E662,2)</f>
        <v>0.97</v>
      </c>
    </row>
    <row r="663" spans="1:7">
      <c r="A663" s="1315" t="s">
        <v>252</v>
      </c>
      <c r="B663" s="1316"/>
      <c r="C663" s="1316"/>
      <c r="D663" s="1316"/>
      <c r="E663" s="1316"/>
      <c r="F663" s="1317"/>
      <c r="G663" s="3">
        <f>SUM(G659:G662)</f>
        <v>29.599999999999998</v>
      </c>
    </row>
    <row r="664" spans="1:7" ht="48">
      <c r="A664" s="1" t="s">
        <v>1432</v>
      </c>
      <c r="B664" s="1" t="s">
        <v>530</v>
      </c>
      <c r="C664" s="2" t="s">
        <v>531</v>
      </c>
      <c r="D664" s="1" t="s">
        <v>493</v>
      </c>
      <c r="E664" s="3" t="s">
        <v>4</v>
      </c>
      <c r="F664" s="3" t="s">
        <v>1360</v>
      </c>
      <c r="G664" s="3"/>
    </row>
    <row r="665" spans="1:7">
      <c r="A665" s="4" t="s">
        <v>245</v>
      </c>
      <c r="B665" s="4" t="s">
        <v>246</v>
      </c>
      <c r="C665" s="5" t="s">
        <v>247</v>
      </c>
      <c r="D665" s="4" t="s">
        <v>248</v>
      </c>
      <c r="E665" s="8" t="s">
        <v>249</v>
      </c>
      <c r="F665" s="3" t="s">
        <v>250</v>
      </c>
      <c r="G665" s="3" t="s">
        <v>251</v>
      </c>
    </row>
    <row r="666" spans="1:7" ht="48">
      <c r="A666" s="1" t="s">
        <v>23</v>
      </c>
      <c r="B666" s="1" t="s">
        <v>1433</v>
      </c>
      <c r="C666" s="2" t="s">
        <v>1434</v>
      </c>
      <c r="D666" s="1" t="s">
        <v>220</v>
      </c>
      <c r="E666" s="3" t="s">
        <v>214</v>
      </c>
      <c r="F666" s="3" t="s">
        <v>1443</v>
      </c>
      <c r="G666" s="3">
        <f>TRUNC(F666*E666,2)</f>
        <v>34.85</v>
      </c>
    </row>
    <row r="667" spans="1:7" ht="48">
      <c r="A667" s="1" t="s">
        <v>23</v>
      </c>
      <c r="B667" s="1" t="s">
        <v>1435</v>
      </c>
      <c r="C667" s="2" t="s">
        <v>1436</v>
      </c>
      <c r="D667" s="1" t="s">
        <v>220</v>
      </c>
      <c r="E667" s="3" t="s">
        <v>214</v>
      </c>
      <c r="F667" s="3" t="s">
        <v>1444</v>
      </c>
      <c r="G667" s="3">
        <f>TRUNC(F667*E667,2)</f>
        <v>45.6</v>
      </c>
    </row>
    <row r="668" spans="1:7" ht="24">
      <c r="A668" s="1" t="s">
        <v>23</v>
      </c>
      <c r="B668" s="1" t="s">
        <v>1437</v>
      </c>
      <c r="C668" s="2" t="s">
        <v>1438</v>
      </c>
      <c r="D668" s="1" t="s">
        <v>220</v>
      </c>
      <c r="E668" s="3" t="s">
        <v>214</v>
      </c>
      <c r="F668" s="3" t="s">
        <v>1445</v>
      </c>
      <c r="G668" s="3">
        <f>TRUNC(F668*E668,2)</f>
        <v>18.16</v>
      </c>
    </row>
    <row r="669" spans="1:7" ht="48">
      <c r="A669" s="1" t="s">
        <v>23</v>
      </c>
      <c r="B669" s="1" t="s">
        <v>1439</v>
      </c>
      <c r="C669" s="2" t="s">
        <v>1440</v>
      </c>
      <c r="D669" s="1" t="s">
        <v>220</v>
      </c>
      <c r="E669" s="3" t="s">
        <v>214</v>
      </c>
      <c r="F669" s="3" t="s">
        <v>1446</v>
      </c>
      <c r="G669" s="3">
        <f>TRUNC(F669*E669,2)</f>
        <v>21.68</v>
      </c>
    </row>
    <row r="670" spans="1:7" ht="48">
      <c r="A670" s="1" t="s">
        <v>23</v>
      </c>
      <c r="B670" s="1" t="s">
        <v>1441</v>
      </c>
      <c r="C670" s="2" t="s">
        <v>1442</v>
      </c>
      <c r="D670" s="1" t="s">
        <v>220</v>
      </c>
      <c r="E670" s="3" t="s">
        <v>214</v>
      </c>
      <c r="F670" s="3" t="s">
        <v>1447</v>
      </c>
      <c r="G670" s="3">
        <f>TRUNC(F670*E670,2)</f>
        <v>3.9</v>
      </c>
    </row>
    <row r="671" spans="1:7">
      <c r="A671" s="1315" t="s">
        <v>252</v>
      </c>
      <c r="B671" s="1316"/>
      <c r="C671" s="1316"/>
      <c r="D671" s="1316"/>
      <c r="E671" s="1316"/>
      <c r="F671" s="1317"/>
      <c r="G671" s="3">
        <f>SUM(G666:G670)</f>
        <v>124.19</v>
      </c>
    </row>
    <row r="672" spans="1:7" ht="48">
      <c r="A672" s="1" t="s">
        <v>1448</v>
      </c>
      <c r="B672" s="1" t="s">
        <v>533</v>
      </c>
      <c r="C672" s="2" t="s">
        <v>534</v>
      </c>
      <c r="D672" s="1" t="s">
        <v>500</v>
      </c>
      <c r="E672" s="3" t="s">
        <v>4</v>
      </c>
      <c r="F672" s="3" t="s">
        <v>1360</v>
      </c>
      <c r="G672" s="3"/>
    </row>
    <row r="673" spans="1:7">
      <c r="A673" s="4" t="s">
        <v>245</v>
      </c>
      <c r="B673" s="4" t="s">
        <v>246</v>
      </c>
      <c r="C673" s="5" t="s">
        <v>247</v>
      </c>
      <c r="D673" s="4" t="s">
        <v>248</v>
      </c>
      <c r="E673" s="8" t="s">
        <v>249</v>
      </c>
      <c r="F673" s="3" t="s">
        <v>250</v>
      </c>
      <c r="G673" s="3" t="s">
        <v>251</v>
      </c>
    </row>
    <row r="674" spans="1:7" ht="24">
      <c r="A674" s="1" t="s">
        <v>23</v>
      </c>
      <c r="B674" s="1" t="s">
        <v>1437</v>
      </c>
      <c r="C674" s="2" t="s">
        <v>1438</v>
      </c>
      <c r="D674" s="1" t="s">
        <v>220</v>
      </c>
      <c r="E674" s="3" t="s">
        <v>214</v>
      </c>
      <c r="F674" s="3" t="s">
        <v>1445</v>
      </c>
      <c r="G674" s="3">
        <f>TRUNC(F674*E674,2)</f>
        <v>18.16</v>
      </c>
    </row>
    <row r="675" spans="1:7" ht="48">
      <c r="A675" s="1" t="s">
        <v>23</v>
      </c>
      <c r="B675" s="1" t="s">
        <v>1439</v>
      </c>
      <c r="C675" s="2" t="s">
        <v>1440</v>
      </c>
      <c r="D675" s="1" t="s">
        <v>220</v>
      </c>
      <c r="E675" s="3" t="s">
        <v>214</v>
      </c>
      <c r="F675" s="3" t="s">
        <v>1446</v>
      </c>
      <c r="G675" s="3">
        <f>TRUNC(F675*E675,2)</f>
        <v>21.68</v>
      </c>
    </row>
    <row r="676" spans="1:7" ht="48">
      <c r="A676" s="1" t="s">
        <v>23</v>
      </c>
      <c r="B676" s="1" t="s">
        <v>1441</v>
      </c>
      <c r="C676" s="2" t="s">
        <v>1442</v>
      </c>
      <c r="D676" s="1" t="s">
        <v>220</v>
      </c>
      <c r="E676" s="3" t="s">
        <v>214</v>
      </c>
      <c r="F676" s="3" t="s">
        <v>1447</v>
      </c>
      <c r="G676" s="3">
        <f>TRUNC(F676*E676,2)</f>
        <v>3.9</v>
      </c>
    </row>
    <row r="677" spans="1:7">
      <c r="A677" s="1315" t="s">
        <v>252</v>
      </c>
      <c r="B677" s="1316"/>
      <c r="C677" s="1316"/>
      <c r="D677" s="1316"/>
      <c r="E677" s="1316"/>
      <c r="F677" s="1317"/>
      <c r="G677" s="3">
        <f>SUM(G674:G676)</f>
        <v>43.74</v>
      </c>
    </row>
    <row r="678" spans="1:7" ht="48">
      <c r="A678" s="1" t="s">
        <v>1449</v>
      </c>
      <c r="B678" s="1" t="s">
        <v>536</v>
      </c>
      <c r="C678" s="2" t="s">
        <v>537</v>
      </c>
      <c r="D678" s="1" t="s">
        <v>493</v>
      </c>
      <c r="E678" s="3" t="s">
        <v>4</v>
      </c>
      <c r="F678" s="3" t="s">
        <v>1360</v>
      </c>
      <c r="G678" s="3"/>
    </row>
    <row r="679" spans="1:7">
      <c r="A679" s="4" t="s">
        <v>245</v>
      </c>
      <c r="B679" s="4" t="s">
        <v>246</v>
      </c>
      <c r="C679" s="5" t="s">
        <v>247</v>
      </c>
      <c r="D679" s="4" t="s">
        <v>248</v>
      </c>
      <c r="E679" s="8" t="s">
        <v>249</v>
      </c>
      <c r="F679" s="3" t="s">
        <v>250</v>
      </c>
      <c r="G679" s="3" t="s">
        <v>251</v>
      </c>
    </row>
    <row r="680" spans="1:7" ht="48">
      <c r="A680" s="1" t="s">
        <v>23</v>
      </c>
      <c r="B680" s="1" t="s">
        <v>1450</v>
      </c>
      <c r="C680" s="2" t="s">
        <v>1451</v>
      </c>
      <c r="D680" s="1" t="s">
        <v>220</v>
      </c>
      <c r="E680" s="3" t="s">
        <v>214</v>
      </c>
      <c r="F680" s="3" t="s">
        <v>1460</v>
      </c>
      <c r="G680" s="3">
        <f>TRUNC(F680*E680,2)</f>
        <v>20.71</v>
      </c>
    </row>
    <row r="681" spans="1:7" ht="48">
      <c r="A681" s="1" t="s">
        <v>23</v>
      </c>
      <c r="B681" s="1" t="s">
        <v>1452</v>
      </c>
      <c r="C681" s="2" t="s">
        <v>1453</v>
      </c>
      <c r="D681" s="1" t="s">
        <v>220</v>
      </c>
      <c r="E681" s="3" t="s">
        <v>214</v>
      </c>
      <c r="F681" s="3" t="s">
        <v>1461</v>
      </c>
      <c r="G681" s="3">
        <f>TRUNC(F681*E681,2)</f>
        <v>16.55</v>
      </c>
    </row>
    <row r="682" spans="1:7" ht="48">
      <c r="A682" s="1" t="s">
        <v>23</v>
      </c>
      <c r="B682" s="1" t="s">
        <v>1454</v>
      </c>
      <c r="C682" s="2" t="s">
        <v>1455</v>
      </c>
      <c r="D682" s="1" t="s">
        <v>220</v>
      </c>
      <c r="E682" s="3" t="s">
        <v>214</v>
      </c>
      <c r="F682" s="3" t="s">
        <v>1462</v>
      </c>
      <c r="G682" s="3">
        <f>TRUNC(F682*E682,2)</f>
        <v>2.29</v>
      </c>
    </row>
    <row r="683" spans="1:7" ht="60">
      <c r="A683" s="1" t="s">
        <v>23</v>
      </c>
      <c r="B683" s="1" t="s">
        <v>1456</v>
      </c>
      <c r="C683" s="2" t="s">
        <v>1457</v>
      </c>
      <c r="D683" s="1" t="s">
        <v>220</v>
      </c>
      <c r="E683" s="3" t="s">
        <v>214</v>
      </c>
      <c r="F683" s="3" t="s">
        <v>1463</v>
      </c>
      <c r="G683" s="3">
        <f>TRUNC(F683*E683,2)</f>
        <v>31.13</v>
      </c>
    </row>
    <row r="684" spans="1:7" ht="24">
      <c r="A684" s="1" t="s">
        <v>23</v>
      </c>
      <c r="B684" s="1" t="s">
        <v>1458</v>
      </c>
      <c r="C684" s="2" t="s">
        <v>1459</v>
      </c>
      <c r="D684" s="1" t="s">
        <v>220</v>
      </c>
      <c r="E684" s="3" t="s">
        <v>937</v>
      </c>
      <c r="F684" s="3" t="s">
        <v>1464</v>
      </c>
      <c r="G684" s="3">
        <f>TRUNC(F684*E684,2)</f>
        <v>40.409999999999997</v>
      </c>
    </row>
    <row r="685" spans="1:7">
      <c r="A685" s="1315" t="s">
        <v>252</v>
      </c>
      <c r="B685" s="1316"/>
      <c r="C685" s="1316"/>
      <c r="D685" s="1316"/>
      <c r="E685" s="1316"/>
      <c r="F685" s="1317"/>
      <c r="G685" s="3">
        <f>SUM(G680:G684)</f>
        <v>111.09</v>
      </c>
    </row>
    <row r="686" spans="1:7" ht="48">
      <c r="A686" s="1" t="s">
        <v>1465</v>
      </c>
      <c r="B686" s="1" t="s">
        <v>539</v>
      </c>
      <c r="C686" s="2" t="s">
        <v>540</v>
      </c>
      <c r="D686" s="1" t="s">
        <v>500</v>
      </c>
      <c r="E686" s="3" t="s">
        <v>4</v>
      </c>
      <c r="F686" s="3" t="s">
        <v>1360</v>
      </c>
      <c r="G686" s="3"/>
    </row>
    <row r="687" spans="1:7">
      <c r="A687" s="4" t="s">
        <v>245</v>
      </c>
      <c r="B687" s="4" t="s">
        <v>246</v>
      </c>
      <c r="C687" s="5" t="s">
        <v>247</v>
      </c>
      <c r="D687" s="4" t="s">
        <v>248</v>
      </c>
      <c r="E687" s="8" t="s">
        <v>249</v>
      </c>
      <c r="F687" s="3" t="s">
        <v>250</v>
      </c>
      <c r="G687" s="3" t="s">
        <v>251</v>
      </c>
    </row>
    <row r="688" spans="1:7" ht="48">
      <c r="A688" s="1" t="s">
        <v>23</v>
      </c>
      <c r="B688" s="1" t="s">
        <v>1452</v>
      </c>
      <c r="C688" s="2" t="s">
        <v>1453</v>
      </c>
      <c r="D688" s="1" t="s">
        <v>220</v>
      </c>
      <c r="E688" s="3" t="s">
        <v>214</v>
      </c>
      <c r="F688" s="3" t="s">
        <v>1461</v>
      </c>
      <c r="G688" s="3">
        <f>TRUNC(F688*E688,2)</f>
        <v>16.55</v>
      </c>
    </row>
    <row r="689" spans="1:7" ht="48">
      <c r="A689" s="1" t="s">
        <v>23</v>
      </c>
      <c r="B689" s="1" t="s">
        <v>1454</v>
      </c>
      <c r="C689" s="2" t="s">
        <v>1455</v>
      </c>
      <c r="D689" s="1" t="s">
        <v>220</v>
      </c>
      <c r="E689" s="3" t="s">
        <v>214</v>
      </c>
      <c r="F689" s="3" t="s">
        <v>1462</v>
      </c>
      <c r="G689" s="3">
        <f>TRUNC(F689*E689,2)</f>
        <v>2.29</v>
      </c>
    </row>
    <row r="690" spans="1:7" ht="24">
      <c r="A690" s="1" t="s">
        <v>23</v>
      </c>
      <c r="B690" s="1" t="s">
        <v>1458</v>
      </c>
      <c r="C690" s="2" t="s">
        <v>1459</v>
      </c>
      <c r="D690" s="1" t="s">
        <v>220</v>
      </c>
      <c r="E690" s="3" t="s">
        <v>214</v>
      </c>
      <c r="F690" s="3" t="s">
        <v>1464</v>
      </c>
      <c r="G690" s="3">
        <f>TRUNC(F690*E690,2)</f>
        <v>13.47</v>
      </c>
    </row>
    <row r="691" spans="1:7">
      <c r="A691" s="1315" t="s">
        <v>252</v>
      </c>
      <c r="B691" s="1316"/>
      <c r="C691" s="1316"/>
      <c r="D691" s="1316"/>
      <c r="E691" s="1316"/>
      <c r="F691" s="1317"/>
      <c r="G691" s="3">
        <f>SUM(G688:G690)</f>
        <v>32.31</v>
      </c>
    </row>
    <row r="692" spans="1:7" ht="60">
      <c r="A692" s="4" t="s">
        <v>1466</v>
      </c>
      <c r="B692" s="4" t="s">
        <v>550</v>
      </c>
      <c r="C692" s="5" t="s">
        <v>551</v>
      </c>
      <c r="D692" s="4" t="s">
        <v>493</v>
      </c>
      <c r="E692" s="8" t="s">
        <v>4</v>
      </c>
      <c r="F692" s="3" t="s">
        <v>1360</v>
      </c>
      <c r="G692" s="3"/>
    </row>
    <row r="693" spans="1:7">
      <c r="A693" s="4" t="s">
        <v>245</v>
      </c>
      <c r="B693" s="4" t="s">
        <v>246</v>
      </c>
      <c r="C693" s="5" t="s">
        <v>247</v>
      </c>
      <c r="D693" s="4" t="s">
        <v>248</v>
      </c>
      <c r="E693" s="8" t="s">
        <v>249</v>
      </c>
      <c r="F693" s="3" t="s">
        <v>250</v>
      </c>
      <c r="G693" s="3" t="s">
        <v>251</v>
      </c>
    </row>
    <row r="694" spans="1:7" ht="60">
      <c r="A694" s="4" t="s">
        <v>23</v>
      </c>
      <c r="B694" s="4" t="s">
        <v>1467</v>
      </c>
      <c r="C694" s="5" t="s">
        <v>1468</v>
      </c>
      <c r="D694" s="4" t="s">
        <v>220</v>
      </c>
      <c r="E694" s="8" t="s">
        <v>214</v>
      </c>
      <c r="F694" s="3" t="s">
        <v>1475</v>
      </c>
      <c r="G694" s="3">
        <f>TRUNC(F694*E694,2)</f>
        <v>19.920000000000002</v>
      </c>
    </row>
    <row r="695" spans="1:7" ht="60">
      <c r="A695" s="4" t="s">
        <v>23</v>
      </c>
      <c r="B695" s="4" t="s">
        <v>1469</v>
      </c>
      <c r="C695" s="5" t="s">
        <v>1470</v>
      </c>
      <c r="D695" s="4" t="s">
        <v>220</v>
      </c>
      <c r="E695" s="8" t="s">
        <v>214</v>
      </c>
      <c r="F695" s="3" t="s">
        <v>1463</v>
      </c>
      <c r="G695" s="3">
        <f>TRUNC(F695*E695,2)</f>
        <v>31.13</v>
      </c>
    </row>
    <row r="696" spans="1:7" ht="24">
      <c r="A696" s="4" t="s">
        <v>23</v>
      </c>
      <c r="B696" s="4" t="s">
        <v>1458</v>
      </c>
      <c r="C696" s="5" t="s">
        <v>1459</v>
      </c>
      <c r="D696" s="4" t="s">
        <v>220</v>
      </c>
      <c r="E696" s="8" t="s">
        <v>214</v>
      </c>
      <c r="F696" s="3" t="s">
        <v>1464</v>
      </c>
      <c r="G696" s="3">
        <f>TRUNC(F696*E696,2)</f>
        <v>13.47</v>
      </c>
    </row>
    <row r="697" spans="1:7" ht="60">
      <c r="A697" s="4" t="s">
        <v>23</v>
      </c>
      <c r="B697" s="4" t="s">
        <v>1471</v>
      </c>
      <c r="C697" s="5" t="s">
        <v>1472</v>
      </c>
      <c r="D697" s="4" t="s">
        <v>220</v>
      </c>
      <c r="E697" s="8" t="s">
        <v>214</v>
      </c>
      <c r="F697" s="3" t="s">
        <v>1476</v>
      </c>
      <c r="G697" s="3">
        <f>TRUNC(F697*E697,2)</f>
        <v>15.91</v>
      </c>
    </row>
    <row r="698" spans="1:7" ht="60">
      <c r="A698" s="4" t="s">
        <v>23</v>
      </c>
      <c r="B698" s="4" t="s">
        <v>1473</v>
      </c>
      <c r="C698" s="5" t="s">
        <v>1474</v>
      </c>
      <c r="D698" s="4" t="s">
        <v>220</v>
      </c>
      <c r="E698" s="8" t="s">
        <v>214</v>
      </c>
      <c r="F698" s="3" t="s">
        <v>284</v>
      </c>
      <c r="G698" s="3">
        <f>TRUNC(F698*E698,2)</f>
        <v>2.21</v>
      </c>
    </row>
    <row r="699" spans="1:7">
      <c r="A699" s="1315" t="s">
        <v>252</v>
      </c>
      <c r="B699" s="1316"/>
      <c r="C699" s="1316"/>
      <c r="D699" s="1316"/>
      <c r="E699" s="1316"/>
      <c r="F699" s="1317"/>
      <c r="G699" s="3">
        <f>SUM(G694:G698)</f>
        <v>82.639999999999986</v>
      </c>
    </row>
    <row r="700" spans="1:7" ht="60">
      <c r="A700" s="1" t="s">
        <v>1477</v>
      </c>
      <c r="B700" s="1" t="s">
        <v>553</v>
      </c>
      <c r="C700" s="2" t="s">
        <v>554</v>
      </c>
      <c r="D700" s="1" t="s">
        <v>500</v>
      </c>
      <c r="E700" s="3" t="s">
        <v>4</v>
      </c>
      <c r="F700" s="3" t="s">
        <v>1360</v>
      </c>
      <c r="G700" s="3"/>
    </row>
    <row r="701" spans="1:7">
      <c r="A701" s="4" t="s">
        <v>245</v>
      </c>
      <c r="B701" s="4" t="s">
        <v>246</v>
      </c>
      <c r="C701" s="5" t="s">
        <v>247</v>
      </c>
      <c r="D701" s="4" t="s">
        <v>248</v>
      </c>
      <c r="E701" s="8" t="s">
        <v>249</v>
      </c>
      <c r="F701" s="3" t="s">
        <v>250</v>
      </c>
      <c r="G701" s="3" t="s">
        <v>251</v>
      </c>
    </row>
    <row r="702" spans="1:7" ht="24">
      <c r="A702" s="1" t="s">
        <v>23</v>
      </c>
      <c r="B702" s="1" t="s">
        <v>1458</v>
      </c>
      <c r="C702" s="2" t="s">
        <v>1459</v>
      </c>
      <c r="D702" s="1" t="s">
        <v>220</v>
      </c>
      <c r="E702" s="3" t="s">
        <v>214</v>
      </c>
      <c r="F702" s="3" t="s">
        <v>1464</v>
      </c>
      <c r="G702" s="3">
        <f>TRUNC(F702*E702,2)</f>
        <v>13.47</v>
      </c>
    </row>
    <row r="703" spans="1:7" ht="60">
      <c r="A703" s="1" t="s">
        <v>23</v>
      </c>
      <c r="B703" s="1" t="s">
        <v>1471</v>
      </c>
      <c r="C703" s="2" t="s">
        <v>1472</v>
      </c>
      <c r="D703" s="1" t="s">
        <v>220</v>
      </c>
      <c r="E703" s="3" t="s">
        <v>214</v>
      </c>
      <c r="F703" s="3" t="s">
        <v>1476</v>
      </c>
      <c r="G703" s="3">
        <f>TRUNC(F703*E703,2)</f>
        <v>15.91</v>
      </c>
    </row>
    <row r="704" spans="1:7" ht="60">
      <c r="A704" s="1" t="s">
        <v>23</v>
      </c>
      <c r="B704" s="1" t="s">
        <v>1473</v>
      </c>
      <c r="C704" s="2" t="s">
        <v>1474</v>
      </c>
      <c r="D704" s="1" t="s">
        <v>220</v>
      </c>
      <c r="E704" s="3" t="s">
        <v>214</v>
      </c>
      <c r="F704" s="3" t="s">
        <v>284</v>
      </c>
      <c r="G704" s="3">
        <f>TRUNC(F704*E704,2)</f>
        <v>2.21</v>
      </c>
    </row>
    <row r="705" spans="1:7">
      <c r="A705" s="1315" t="s">
        <v>252</v>
      </c>
      <c r="B705" s="1316"/>
      <c r="C705" s="1316"/>
      <c r="D705" s="1316"/>
      <c r="E705" s="1316"/>
      <c r="F705" s="1317"/>
      <c r="G705" s="3">
        <f>SUM(G702:G704)</f>
        <v>31.590000000000003</v>
      </c>
    </row>
    <row r="706" spans="1:7" ht="48">
      <c r="A706" s="1" t="s">
        <v>1478</v>
      </c>
      <c r="B706" s="1" t="s">
        <v>560</v>
      </c>
      <c r="C706" s="2" t="s">
        <v>561</v>
      </c>
      <c r="D706" s="1" t="s">
        <v>493</v>
      </c>
      <c r="E706" s="3" t="s">
        <v>4</v>
      </c>
      <c r="F706" s="3" t="s">
        <v>1360</v>
      </c>
      <c r="G706" s="3"/>
    </row>
    <row r="707" spans="1:7">
      <c r="A707" s="4" t="s">
        <v>245</v>
      </c>
      <c r="B707" s="4" t="s">
        <v>246</v>
      </c>
      <c r="C707" s="5" t="s">
        <v>247</v>
      </c>
      <c r="D707" s="4" t="s">
        <v>248</v>
      </c>
      <c r="E707" s="8" t="s">
        <v>249</v>
      </c>
      <c r="F707" s="3" t="s">
        <v>250</v>
      </c>
      <c r="G707" s="3" t="s">
        <v>251</v>
      </c>
    </row>
    <row r="708" spans="1:7" ht="24">
      <c r="A708" s="1" t="s">
        <v>23</v>
      </c>
      <c r="B708" s="1" t="s">
        <v>1458</v>
      </c>
      <c r="C708" s="2" t="s">
        <v>1459</v>
      </c>
      <c r="D708" s="1" t="s">
        <v>220</v>
      </c>
      <c r="E708" s="3" t="s">
        <v>214</v>
      </c>
      <c r="F708" s="3" t="s">
        <v>1464</v>
      </c>
      <c r="G708" s="3">
        <f>TRUNC(F708*E708,2)</f>
        <v>13.47</v>
      </c>
    </row>
    <row r="709" spans="1:7" ht="48">
      <c r="A709" s="1" t="s">
        <v>23</v>
      </c>
      <c r="B709" s="1" t="s">
        <v>1479</v>
      </c>
      <c r="C709" s="2" t="s">
        <v>1480</v>
      </c>
      <c r="D709" s="1" t="s">
        <v>220</v>
      </c>
      <c r="E709" s="3" t="s">
        <v>214</v>
      </c>
      <c r="F709" s="3" t="s">
        <v>1487</v>
      </c>
      <c r="G709" s="3">
        <f>TRUNC(F709*E709,2)</f>
        <v>34.78</v>
      </c>
    </row>
    <row r="710" spans="1:7" ht="48">
      <c r="A710" s="1" t="s">
        <v>23</v>
      </c>
      <c r="B710" s="1" t="s">
        <v>1481</v>
      </c>
      <c r="C710" s="2" t="s">
        <v>1482</v>
      </c>
      <c r="D710" s="1" t="s">
        <v>220</v>
      </c>
      <c r="E710" s="3" t="s">
        <v>214</v>
      </c>
      <c r="F710" s="3" t="s">
        <v>1488</v>
      </c>
      <c r="G710" s="3">
        <f>TRUNC(F710*E710,2)</f>
        <v>33.04</v>
      </c>
    </row>
    <row r="711" spans="1:7" ht="48">
      <c r="A711" s="1" t="s">
        <v>23</v>
      </c>
      <c r="B711" s="1" t="s">
        <v>1483</v>
      </c>
      <c r="C711" s="2" t="s">
        <v>1484</v>
      </c>
      <c r="D711" s="1" t="s">
        <v>220</v>
      </c>
      <c r="E711" s="3" t="s">
        <v>214</v>
      </c>
      <c r="F711" s="3" t="s">
        <v>1489</v>
      </c>
      <c r="G711" s="3">
        <f>TRUNC(F711*E711,2)</f>
        <v>3.66</v>
      </c>
    </row>
    <row r="712" spans="1:7" ht="48">
      <c r="A712" s="1" t="s">
        <v>23</v>
      </c>
      <c r="B712" s="1" t="s">
        <v>1485</v>
      </c>
      <c r="C712" s="2" t="s">
        <v>1486</v>
      </c>
      <c r="D712" s="1" t="s">
        <v>220</v>
      </c>
      <c r="E712" s="3" t="s">
        <v>214</v>
      </c>
      <c r="F712" s="3" t="s">
        <v>1490</v>
      </c>
      <c r="G712" s="3">
        <f>TRUNC(F712*E712,2)</f>
        <v>26.4</v>
      </c>
    </row>
    <row r="713" spans="1:7">
      <c r="A713" s="1315" t="s">
        <v>252</v>
      </c>
      <c r="B713" s="1316"/>
      <c r="C713" s="1316"/>
      <c r="D713" s="1316"/>
      <c r="E713" s="1316"/>
      <c r="F713" s="1317"/>
      <c r="G713" s="3">
        <f>SUM(G708:G712)</f>
        <v>111.35</v>
      </c>
    </row>
    <row r="714" spans="1:7" ht="48">
      <c r="A714" s="1" t="s">
        <v>1491</v>
      </c>
      <c r="B714" s="1" t="s">
        <v>562</v>
      </c>
      <c r="C714" s="2" t="s">
        <v>563</v>
      </c>
      <c r="D714" s="1" t="s">
        <v>500</v>
      </c>
      <c r="E714" s="3" t="s">
        <v>4</v>
      </c>
      <c r="F714" s="3" t="s">
        <v>1360</v>
      </c>
      <c r="G714" s="3"/>
    </row>
    <row r="715" spans="1:7">
      <c r="A715" s="4" t="s">
        <v>245</v>
      </c>
      <c r="B715" s="4" t="s">
        <v>246</v>
      </c>
      <c r="C715" s="5" t="s">
        <v>247</v>
      </c>
      <c r="D715" s="4" t="s">
        <v>248</v>
      </c>
      <c r="E715" s="8" t="s">
        <v>249</v>
      </c>
      <c r="F715" s="3" t="s">
        <v>250</v>
      </c>
      <c r="G715" s="3" t="s">
        <v>251</v>
      </c>
    </row>
    <row r="716" spans="1:7" ht="24">
      <c r="A716" s="1" t="s">
        <v>23</v>
      </c>
      <c r="B716" s="1" t="s">
        <v>1458</v>
      </c>
      <c r="C716" s="2" t="s">
        <v>1459</v>
      </c>
      <c r="D716" s="1" t="s">
        <v>220</v>
      </c>
      <c r="E716" s="3" t="s">
        <v>214</v>
      </c>
      <c r="F716" s="3" t="s">
        <v>1464</v>
      </c>
      <c r="G716" s="3">
        <f>TRUNC(F716*E716,2)</f>
        <v>13.47</v>
      </c>
    </row>
    <row r="717" spans="1:7" ht="48">
      <c r="A717" s="1" t="s">
        <v>23</v>
      </c>
      <c r="B717" s="1" t="s">
        <v>1483</v>
      </c>
      <c r="C717" s="2" t="s">
        <v>1484</v>
      </c>
      <c r="D717" s="1" t="s">
        <v>220</v>
      </c>
      <c r="E717" s="3" t="s">
        <v>214</v>
      </c>
      <c r="F717" s="3" t="s">
        <v>1489</v>
      </c>
      <c r="G717" s="3">
        <f>TRUNC(F717*E717,2)</f>
        <v>3.66</v>
      </c>
    </row>
    <row r="718" spans="1:7" ht="48">
      <c r="A718" s="1" t="s">
        <v>23</v>
      </c>
      <c r="B718" s="1" t="s">
        <v>1485</v>
      </c>
      <c r="C718" s="2" t="s">
        <v>1486</v>
      </c>
      <c r="D718" s="1" t="s">
        <v>220</v>
      </c>
      <c r="E718" s="3" t="s">
        <v>214</v>
      </c>
      <c r="F718" s="3" t="s">
        <v>1490</v>
      </c>
      <c r="G718" s="3">
        <f>TRUNC(F718*E718,2)</f>
        <v>26.4</v>
      </c>
    </row>
    <row r="719" spans="1:7">
      <c r="A719" s="1315" t="s">
        <v>252</v>
      </c>
      <c r="B719" s="1316"/>
      <c r="C719" s="1316"/>
      <c r="D719" s="1316"/>
      <c r="E719" s="1316"/>
      <c r="F719" s="1317"/>
      <c r="G719" s="3">
        <f>SUM(G716:G718)</f>
        <v>43.53</v>
      </c>
    </row>
    <row r="720" spans="1:7" ht="36">
      <c r="A720" s="1" t="s">
        <v>1492</v>
      </c>
      <c r="B720" s="1" t="s">
        <v>569</v>
      </c>
      <c r="C720" s="2" t="s">
        <v>570</v>
      </c>
      <c r="D720" s="1" t="s">
        <v>493</v>
      </c>
      <c r="E720" s="3" t="s">
        <v>4</v>
      </c>
      <c r="F720" s="3" t="s">
        <v>1360</v>
      </c>
      <c r="G720" s="3"/>
    </row>
    <row r="721" spans="1:7">
      <c r="A721" s="4" t="s">
        <v>245</v>
      </c>
      <c r="B721" s="4" t="s">
        <v>246</v>
      </c>
      <c r="C721" s="5" t="s">
        <v>247</v>
      </c>
      <c r="D721" s="4" t="s">
        <v>248</v>
      </c>
      <c r="E721" s="8" t="s">
        <v>249</v>
      </c>
      <c r="F721" s="3" t="s">
        <v>250</v>
      </c>
      <c r="G721" s="3" t="s">
        <v>251</v>
      </c>
    </row>
    <row r="722" spans="1:7" ht="36">
      <c r="A722" s="1" t="s">
        <v>23</v>
      </c>
      <c r="B722" s="1" t="s">
        <v>1493</v>
      </c>
      <c r="C722" s="2" t="s">
        <v>1494</v>
      </c>
      <c r="D722" s="1" t="s">
        <v>220</v>
      </c>
      <c r="E722" s="3" t="s">
        <v>214</v>
      </c>
      <c r="F722" s="3" t="s">
        <v>1499</v>
      </c>
      <c r="G722" s="3">
        <f>TRUNC(F722*E722,2)</f>
        <v>2.5099999999999998</v>
      </c>
    </row>
    <row r="723" spans="1:7" ht="36">
      <c r="A723" s="1" t="s">
        <v>23</v>
      </c>
      <c r="B723" s="1" t="s">
        <v>1495</v>
      </c>
      <c r="C723" s="2" t="s">
        <v>1496</v>
      </c>
      <c r="D723" s="1" t="s">
        <v>220</v>
      </c>
      <c r="E723" s="3" t="s">
        <v>214</v>
      </c>
      <c r="F723" s="3" t="s">
        <v>1500</v>
      </c>
      <c r="G723" s="3">
        <f>TRUNC(F723*E723,2)</f>
        <v>2.0099999999999998</v>
      </c>
    </row>
    <row r="724" spans="1:7" ht="36">
      <c r="A724" s="1" t="s">
        <v>23</v>
      </c>
      <c r="B724" s="1" t="s">
        <v>1497</v>
      </c>
      <c r="C724" s="2" t="s">
        <v>1498</v>
      </c>
      <c r="D724" s="1" t="s">
        <v>220</v>
      </c>
      <c r="E724" s="3" t="s">
        <v>214</v>
      </c>
      <c r="F724" s="3" t="s">
        <v>1501</v>
      </c>
      <c r="G724" s="3">
        <f>TRUNC(F724*E724,2)</f>
        <v>0.27</v>
      </c>
    </row>
    <row r="725" spans="1:7">
      <c r="A725" s="1315" t="s">
        <v>252</v>
      </c>
      <c r="B725" s="1316"/>
      <c r="C725" s="1316"/>
      <c r="D725" s="1316"/>
      <c r="E725" s="1316"/>
      <c r="F725" s="1317"/>
      <c r="G725" s="3">
        <f>SUM(G722:G724)</f>
        <v>4.7899999999999991</v>
      </c>
    </row>
    <row r="726" spans="1:7" ht="36">
      <c r="A726" s="1" t="s">
        <v>1502</v>
      </c>
      <c r="B726" s="1" t="s">
        <v>571</v>
      </c>
      <c r="C726" s="2" t="s">
        <v>572</v>
      </c>
      <c r="D726" s="1" t="s">
        <v>500</v>
      </c>
      <c r="E726" s="3" t="s">
        <v>4</v>
      </c>
      <c r="F726" s="3" t="s">
        <v>1360</v>
      </c>
      <c r="G726" s="3"/>
    </row>
    <row r="727" spans="1:7">
      <c r="A727" s="4" t="s">
        <v>245</v>
      </c>
      <c r="B727" s="4" t="s">
        <v>246</v>
      </c>
      <c r="C727" s="5" t="s">
        <v>247</v>
      </c>
      <c r="D727" s="4" t="s">
        <v>248</v>
      </c>
      <c r="E727" s="8" t="s">
        <v>249</v>
      </c>
      <c r="F727" s="3" t="s">
        <v>250</v>
      </c>
      <c r="G727" s="3" t="s">
        <v>251</v>
      </c>
    </row>
    <row r="728" spans="1:7" ht="36">
      <c r="A728" s="1" t="s">
        <v>23</v>
      </c>
      <c r="B728" s="1" t="s">
        <v>1495</v>
      </c>
      <c r="C728" s="2" t="s">
        <v>1496</v>
      </c>
      <c r="D728" s="1" t="s">
        <v>220</v>
      </c>
      <c r="E728" s="3" t="s">
        <v>214</v>
      </c>
      <c r="F728" s="3" t="s">
        <v>1500</v>
      </c>
      <c r="G728" s="3">
        <f>TRUNC(F728*E728,2)</f>
        <v>2.0099999999999998</v>
      </c>
    </row>
    <row r="729" spans="1:7" ht="36">
      <c r="A729" s="1" t="s">
        <v>23</v>
      </c>
      <c r="B729" s="1" t="s">
        <v>1497</v>
      </c>
      <c r="C729" s="2" t="s">
        <v>1498</v>
      </c>
      <c r="D729" s="1" t="s">
        <v>220</v>
      </c>
      <c r="E729" s="3" t="s">
        <v>214</v>
      </c>
      <c r="F729" s="3" t="s">
        <v>1501</v>
      </c>
      <c r="G729" s="3">
        <f>TRUNC(F729*E729,2)</f>
        <v>0.27</v>
      </c>
    </row>
    <row r="730" spans="1:7">
      <c r="A730" s="1315" t="s">
        <v>252</v>
      </c>
      <c r="B730" s="1316"/>
      <c r="C730" s="1316"/>
      <c r="D730" s="1316"/>
      <c r="E730" s="1316"/>
      <c r="F730" s="1317"/>
      <c r="G730" s="3">
        <f>SUM(G727:G729)</f>
        <v>2.2799999999999998</v>
      </c>
    </row>
    <row r="731" spans="1:7" ht="60">
      <c r="A731" s="1" t="s">
        <v>1503</v>
      </c>
      <c r="B731" s="1" t="s">
        <v>575</v>
      </c>
      <c r="C731" s="2" t="s">
        <v>576</v>
      </c>
      <c r="D731" s="1" t="s">
        <v>493</v>
      </c>
      <c r="E731" s="3" t="s">
        <v>4</v>
      </c>
      <c r="F731" s="3" t="s">
        <v>1360</v>
      </c>
      <c r="G731" s="3"/>
    </row>
    <row r="732" spans="1:7">
      <c r="A732" s="4" t="s">
        <v>245</v>
      </c>
      <c r="B732" s="4" t="s">
        <v>246</v>
      </c>
      <c r="C732" s="5" t="s">
        <v>247</v>
      </c>
      <c r="D732" s="4" t="s">
        <v>248</v>
      </c>
      <c r="E732" s="8" t="s">
        <v>249</v>
      </c>
      <c r="F732" s="3" t="s">
        <v>250</v>
      </c>
      <c r="G732" s="3" t="s">
        <v>251</v>
      </c>
    </row>
    <row r="733" spans="1:7" ht="60">
      <c r="A733" s="1" t="s">
        <v>23</v>
      </c>
      <c r="B733" s="1" t="s">
        <v>1504</v>
      </c>
      <c r="C733" s="2" t="s">
        <v>1505</v>
      </c>
      <c r="D733" s="1" t="s">
        <v>220</v>
      </c>
      <c r="E733" s="3" t="s">
        <v>214</v>
      </c>
      <c r="F733" s="3" t="s">
        <v>1514</v>
      </c>
      <c r="G733" s="3">
        <f t="shared" ref="G733:G738" si="26">TRUNC(F733*E733,2)</f>
        <v>10.210000000000001</v>
      </c>
    </row>
    <row r="734" spans="1:7" ht="24">
      <c r="A734" s="1" t="s">
        <v>23</v>
      </c>
      <c r="B734" s="1" t="s">
        <v>1418</v>
      </c>
      <c r="C734" s="2" t="s">
        <v>1419</v>
      </c>
      <c r="D734" s="1" t="s">
        <v>220</v>
      </c>
      <c r="E734" s="3" t="s">
        <v>214</v>
      </c>
      <c r="F734" s="3" t="s">
        <v>1428</v>
      </c>
      <c r="G734" s="3">
        <f t="shared" si="26"/>
        <v>14.19</v>
      </c>
    </row>
    <row r="735" spans="1:7" ht="60">
      <c r="A735" s="1" t="s">
        <v>23</v>
      </c>
      <c r="B735" s="1" t="s">
        <v>1506</v>
      </c>
      <c r="C735" s="2" t="s">
        <v>1507</v>
      </c>
      <c r="D735" s="1" t="s">
        <v>220</v>
      </c>
      <c r="E735" s="3" t="s">
        <v>214</v>
      </c>
      <c r="F735" s="3" t="s">
        <v>1515</v>
      </c>
      <c r="G735" s="3">
        <f t="shared" si="26"/>
        <v>13.08</v>
      </c>
    </row>
    <row r="736" spans="1:7" ht="60">
      <c r="A736" s="1" t="s">
        <v>23</v>
      </c>
      <c r="B736" s="1" t="s">
        <v>1508</v>
      </c>
      <c r="C736" s="2" t="s">
        <v>1509</v>
      </c>
      <c r="D736" s="1" t="s">
        <v>220</v>
      </c>
      <c r="E736" s="3" t="s">
        <v>214</v>
      </c>
      <c r="F736" s="3" t="s">
        <v>1516</v>
      </c>
      <c r="G736" s="3">
        <f t="shared" si="26"/>
        <v>2.82</v>
      </c>
    </row>
    <row r="737" spans="1:7" ht="72">
      <c r="A737" s="1" t="s">
        <v>23</v>
      </c>
      <c r="B737" s="1" t="s">
        <v>1510</v>
      </c>
      <c r="C737" s="2" t="s">
        <v>1511</v>
      </c>
      <c r="D737" s="1" t="s">
        <v>220</v>
      </c>
      <c r="E737" s="3" t="s">
        <v>214</v>
      </c>
      <c r="F737" s="3" t="s">
        <v>1029</v>
      </c>
      <c r="G737" s="3">
        <f t="shared" si="26"/>
        <v>0.9</v>
      </c>
    </row>
    <row r="738" spans="1:7" ht="72">
      <c r="A738" s="1" t="s">
        <v>23</v>
      </c>
      <c r="B738" s="1" t="s">
        <v>1512</v>
      </c>
      <c r="C738" s="2" t="s">
        <v>1513</v>
      </c>
      <c r="D738" s="1" t="s">
        <v>220</v>
      </c>
      <c r="E738" s="3" t="s">
        <v>214</v>
      </c>
      <c r="F738" s="3" t="s">
        <v>1517</v>
      </c>
      <c r="G738" s="3">
        <f t="shared" si="26"/>
        <v>116.93</v>
      </c>
    </row>
    <row r="739" spans="1:7">
      <c r="A739" s="1315" t="s">
        <v>252</v>
      </c>
      <c r="B739" s="1316"/>
      <c r="C739" s="1316"/>
      <c r="D739" s="1316"/>
      <c r="E739" s="1316"/>
      <c r="F739" s="1317"/>
      <c r="G739" s="3">
        <f>SUM(G733:G738)</f>
        <v>158.13</v>
      </c>
    </row>
    <row r="740" spans="1:7" ht="60">
      <c r="A740" s="1" t="s">
        <v>1518</v>
      </c>
      <c r="B740" s="1" t="s">
        <v>581</v>
      </c>
      <c r="C740" s="2" t="s">
        <v>582</v>
      </c>
      <c r="D740" s="1" t="s">
        <v>500</v>
      </c>
      <c r="E740" s="3" t="s">
        <v>4</v>
      </c>
      <c r="F740" s="3" t="s">
        <v>1360</v>
      </c>
      <c r="G740" s="3"/>
    </row>
    <row r="741" spans="1:7">
      <c r="A741" s="4" t="s">
        <v>245</v>
      </c>
      <c r="B741" s="4" t="s">
        <v>246</v>
      </c>
      <c r="C741" s="5" t="s">
        <v>247</v>
      </c>
      <c r="D741" s="4" t="s">
        <v>248</v>
      </c>
      <c r="E741" s="8" t="s">
        <v>249</v>
      </c>
      <c r="F741" s="3" t="s">
        <v>250</v>
      </c>
      <c r="G741" s="3" t="s">
        <v>251</v>
      </c>
    </row>
    <row r="742" spans="1:7" ht="24">
      <c r="A742" s="1" t="s">
        <v>23</v>
      </c>
      <c r="B742" s="1" t="s">
        <v>1418</v>
      </c>
      <c r="C742" s="2" t="s">
        <v>1419</v>
      </c>
      <c r="D742" s="1" t="s">
        <v>220</v>
      </c>
      <c r="E742" s="3" t="s">
        <v>214</v>
      </c>
      <c r="F742" s="3" t="s">
        <v>1428</v>
      </c>
      <c r="G742" s="3">
        <f>TRUNC(F742*E742,2)</f>
        <v>14.19</v>
      </c>
    </row>
    <row r="743" spans="1:7" ht="60">
      <c r="A743" s="1" t="s">
        <v>23</v>
      </c>
      <c r="B743" s="1" t="s">
        <v>1506</v>
      </c>
      <c r="C743" s="2" t="s">
        <v>1507</v>
      </c>
      <c r="D743" s="1" t="s">
        <v>220</v>
      </c>
      <c r="E743" s="3" t="s">
        <v>214</v>
      </c>
      <c r="F743" s="3" t="s">
        <v>1515</v>
      </c>
      <c r="G743" s="3">
        <f>TRUNC(F743*E743,2)</f>
        <v>13.08</v>
      </c>
    </row>
    <row r="744" spans="1:7" ht="60">
      <c r="A744" s="1" t="s">
        <v>23</v>
      </c>
      <c r="B744" s="1" t="s">
        <v>1508</v>
      </c>
      <c r="C744" s="2" t="s">
        <v>1509</v>
      </c>
      <c r="D744" s="1" t="s">
        <v>220</v>
      </c>
      <c r="E744" s="3" t="s">
        <v>214</v>
      </c>
      <c r="F744" s="3" t="s">
        <v>1516</v>
      </c>
      <c r="G744" s="3">
        <f>TRUNC(F744*E744,2)</f>
        <v>2.82</v>
      </c>
    </row>
    <row r="745" spans="1:7" ht="72">
      <c r="A745" s="1" t="s">
        <v>23</v>
      </c>
      <c r="B745" s="1" t="s">
        <v>1510</v>
      </c>
      <c r="C745" s="2" t="s">
        <v>1511</v>
      </c>
      <c r="D745" s="1" t="s">
        <v>220</v>
      </c>
      <c r="E745" s="3" t="s">
        <v>214</v>
      </c>
      <c r="F745" s="3" t="s">
        <v>1029</v>
      </c>
      <c r="G745" s="3">
        <f>TRUNC(F745*E745,2)</f>
        <v>0.9</v>
      </c>
    </row>
    <row r="746" spans="1:7">
      <c r="A746" s="1315" t="s">
        <v>252</v>
      </c>
      <c r="B746" s="1316"/>
      <c r="C746" s="1316"/>
      <c r="D746" s="1316"/>
      <c r="E746" s="1316"/>
      <c r="F746" s="1317"/>
      <c r="G746" s="3">
        <f>SUM(G742:G745)</f>
        <v>30.99</v>
      </c>
    </row>
    <row r="747" spans="1:7" ht="36">
      <c r="A747" s="1" t="s">
        <v>1519</v>
      </c>
      <c r="B747" s="1" t="s">
        <v>577</v>
      </c>
      <c r="C747" s="2" t="s">
        <v>578</v>
      </c>
      <c r="D747" s="1" t="s">
        <v>493</v>
      </c>
      <c r="E747" s="3" t="s">
        <v>4</v>
      </c>
      <c r="F747" s="3" t="s">
        <v>1360</v>
      </c>
      <c r="G747" s="3"/>
    </row>
    <row r="748" spans="1:7">
      <c r="A748" s="4" t="s">
        <v>245</v>
      </c>
      <c r="B748" s="4" t="s">
        <v>246</v>
      </c>
      <c r="C748" s="5" t="s">
        <v>247</v>
      </c>
      <c r="D748" s="4" t="s">
        <v>248</v>
      </c>
      <c r="E748" s="8" t="s">
        <v>249</v>
      </c>
      <c r="F748" s="3" t="s">
        <v>250</v>
      </c>
      <c r="G748" s="3" t="s">
        <v>251</v>
      </c>
    </row>
    <row r="749" spans="1:7" ht="36">
      <c r="A749" s="1" t="s">
        <v>23</v>
      </c>
      <c r="B749" s="1" t="s">
        <v>1520</v>
      </c>
      <c r="C749" s="2" t="s">
        <v>1521</v>
      </c>
      <c r="D749" s="1" t="s">
        <v>220</v>
      </c>
      <c r="E749" s="3" t="s">
        <v>214</v>
      </c>
      <c r="F749" s="3" t="s">
        <v>1528</v>
      </c>
      <c r="G749" s="3">
        <f>TRUNC(F749*E749,2)</f>
        <v>7.87</v>
      </c>
    </row>
    <row r="750" spans="1:7" ht="36">
      <c r="A750" s="1" t="s">
        <v>23</v>
      </c>
      <c r="B750" s="1" t="s">
        <v>1522</v>
      </c>
      <c r="C750" s="2" t="s">
        <v>1523</v>
      </c>
      <c r="D750" s="1" t="s">
        <v>220</v>
      </c>
      <c r="E750" s="3" t="s">
        <v>214</v>
      </c>
      <c r="F750" s="3" t="s">
        <v>1529</v>
      </c>
      <c r="G750" s="3">
        <f>TRUNC(F750*E750,2)</f>
        <v>65.260000000000005</v>
      </c>
    </row>
    <row r="751" spans="1:7">
      <c r="A751" s="1" t="s">
        <v>23</v>
      </c>
      <c r="B751" s="1" t="s">
        <v>1365</v>
      </c>
      <c r="C751" s="2" t="s">
        <v>1366</v>
      </c>
      <c r="D751" s="1" t="s">
        <v>220</v>
      </c>
      <c r="E751" s="3" t="s">
        <v>214</v>
      </c>
      <c r="F751" s="3" t="s">
        <v>1373</v>
      </c>
      <c r="G751" s="3">
        <f>TRUNC(F751*E751,2)</f>
        <v>13.56</v>
      </c>
    </row>
    <row r="752" spans="1:7" ht="36">
      <c r="A752" s="1" t="s">
        <v>23</v>
      </c>
      <c r="B752" s="1" t="s">
        <v>1524</v>
      </c>
      <c r="C752" s="2" t="s">
        <v>1525</v>
      </c>
      <c r="D752" s="1" t="s">
        <v>220</v>
      </c>
      <c r="E752" s="3" t="s">
        <v>214</v>
      </c>
      <c r="F752" s="3" t="s">
        <v>1530</v>
      </c>
      <c r="G752" s="3">
        <f>TRUNC(F752*E752,2)</f>
        <v>7.19</v>
      </c>
    </row>
    <row r="753" spans="1:7" ht="36">
      <c r="A753" s="1" t="s">
        <v>23</v>
      </c>
      <c r="B753" s="1" t="s">
        <v>1526</v>
      </c>
      <c r="C753" s="2" t="s">
        <v>1527</v>
      </c>
      <c r="D753" s="1" t="s">
        <v>220</v>
      </c>
      <c r="E753" s="3" t="s">
        <v>214</v>
      </c>
      <c r="F753" s="3" t="s">
        <v>1531</v>
      </c>
      <c r="G753" s="3">
        <f>TRUNC(F753*E753,2)</f>
        <v>0.99</v>
      </c>
    </row>
    <row r="754" spans="1:7">
      <c r="A754" s="1315" t="s">
        <v>252</v>
      </c>
      <c r="B754" s="1316"/>
      <c r="C754" s="1316"/>
      <c r="D754" s="1316"/>
      <c r="E754" s="1316"/>
      <c r="F754" s="1317"/>
      <c r="G754" s="3">
        <f>SUM(G749:G753)</f>
        <v>94.87</v>
      </c>
    </row>
    <row r="755" spans="1:7" ht="36">
      <c r="A755" s="1" t="s">
        <v>1532</v>
      </c>
      <c r="B755" s="1" t="s">
        <v>579</v>
      </c>
      <c r="C755" s="2" t="s">
        <v>580</v>
      </c>
      <c r="D755" s="1" t="s">
        <v>500</v>
      </c>
      <c r="E755" s="3" t="s">
        <v>4</v>
      </c>
      <c r="F755" s="3" t="s">
        <v>1360</v>
      </c>
      <c r="G755" s="3"/>
    </row>
    <row r="756" spans="1:7">
      <c r="A756" s="4" t="s">
        <v>245</v>
      </c>
      <c r="B756" s="4" t="s">
        <v>246</v>
      </c>
      <c r="C756" s="5" t="s">
        <v>247</v>
      </c>
      <c r="D756" s="4" t="s">
        <v>248</v>
      </c>
      <c r="E756" s="8" t="s">
        <v>249</v>
      </c>
      <c r="F756" s="3" t="s">
        <v>250</v>
      </c>
      <c r="G756" s="3" t="s">
        <v>251</v>
      </c>
    </row>
    <row r="757" spans="1:7">
      <c r="A757" s="1" t="s">
        <v>23</v>
      </c>
      <c r="B757" s="1" t="s">
        <v>1365</v>
      </c>
      <c r="C757" s="2" t="s">
        <v>1366</v>
      </c>
      <c r="D757" s="1" t="s">
        <v>220</v>
      </c>
      <c r="E757" s="3" t="s">
        <v>214</v>
      </c>
      <c r="F757" s="3" t="s">
        <v>1373</v>
      </c>
      <c r="G757" s="3">
        <f>TRUNC(F757*E757,2)</f>
        <v>13.56</v>
      </c>
    </row>
    <row r="758" spans="1:7" ht="36">
      <c r="A758" s="1" t="s">
        <v>23</v>
      </c>
      <c r="B758" s="1" t="s">
        <v>1524</v>
      </c>
      <c r="C758" s="2" t="s">
        <v>1525</v>
      </c>
      <c r="D758" s="1" t="s">
        <v>220</v>
      </c>
      <c r="E758" s="3" t="s">
        <v>214</v>
      </c>
      <c r="F758" s="3" t="s">
        <v>1530</v>
      </c>
      <c r="G758" s="3">
        <f>TRUNC(F758*E758,2)</f>
        <v>7.19</v>
      </c>
    </row>
    <row r="759" spans="1:7" ht="36">
      <c r="A759" s="1" t="s">
        <v>23</v>
      </c>
      <c r="B759" s="1" t="s">
        <v>1526</v>
      </c>
      <c r="C759" s="2" t="s">
        <v>1527</v>
      </c>
      <c r="D759" s="1" t="s">
        <v>220</v>
      </c>
      <c r="E759" s="3" t="s">
        <v>214</v>
      </c>
      <c r="F759" s="3" t="s">
        <v>1531</v>
      </c>
      <c r="G759" s="3">
        <f>TRUNC(F759*E759,2)</f>
        <v>0.99</v>
      </c>
    </row>
    <row r="760" spans="1:7">
      <c r="A760" s="1315" t="s">
        <v>252</v>
      </c>
      <c r="B760" s="1316"/>
      <c r="C760" s="1316"/>
      <c r="D760" s="1316"/>
      <c r="E760" s="1316"/>
      <c r="F760" s="1317"/>
      <c r="G760" s="3">
        <f>SUM(G757:G759)</f>
        <v>21.74</v>
      </c>
    </row>
    <row r="761" spans="1:7" ht="36">
      <c r="A761" s="1" t="s">
        <v>1533</v>
      </c>
      <c r="B761" s="1" t="s">
        <v>602</v>
      </c>
      <c r="C761" s="2" t="s">
        <v>603</v>
      </c>
      <c r="D761" s="1" t="s">
        <v>493</v>
      </c>
      <c r="E761" s="3" t="s">
        <v>4</v>
      </c>
      <c r="F761" s="3" t="s">
        <v>1360</v>
      </c>
      <c r="G761" s="3"/>
    </row>
    <row r="762" spans="1:7">
      <c r="A762" s="4" t="s">
        <v>245</v>
      </c>
      <c r="B762" s="4" t="s">
        <v>246</v>
      </c>
      <c r="C762" s="5" t="s">
        <v>247</v>
      </c>
      <c r="D762" s="4" t="s">
        <v>248</v>
      </c>
      <c r="E762" s="8" t="s">
        <v>249</v>
      </c>
      <c r="F762" s="3" t="s">
        <v>250</v>
      </c>
      <c r="G762" s="3" t="s">
        <v>251</v>
      </c>
    </row>
    <row r="763" spans="1:7" ht="36">
      <c r="A763" s="1" t="s">
        <v>23</v>
      </c>
      <c r="B763" s="1" t="s">
        <v>1534</v>
      </c>
      <c r="C763" s="2" t="s">
        <v>1535</v>
      </c>
      <c r="D763" s="1" t="s">
        <v>220</v>
      </c>
      <c r="E763" s="3" t="s">
        <v>214</v>
      </c>
      <c r="F763" s="3" t="s">
        <v>1542</v>
      </c>
      <c r="G763" s="3">
        <f>TRUNC(F763*E763,2)</f>
        <v>3.22</v>
      </c>
    </row>
    <row r="764" spans="1:7" ht="36">
      <c r="A764" s="1" t="s">
        <v>23</v>
      </c>
      <c r="B764" s="1" t="s">
        <v>1536</v>
      </c>
      <c r="C764" s="2" t="s">
        <v>1537</v>
      </c>
      <c r="D764" s="1" t="s">
        <v>220</v>
      </c>
      <c r="E764" s="3" t="s">
        <v>214</v>
      </c>
      <c r="F764" s="3" t="s">
        <v>1543</v>
      </c>
      <c r="G764" s="3">
        <f>TRUNC(F764*E764,2)</f>
        <v>0.53</v>
      </c>
    </row>
    <row r="765" spans="1:7" ht="36">
      <c r="A765" s="1" t="s">
        <v>23</v>
      </c>
      <c r="B765" s="1" t="s">
        <v>1538</v>
      </c>
      <c r="C765" s="2" t="s">
        <v>1539</v>
      </c>
      <c r="D765" s="1" t="s">
        <v>220</v>
      </c>
      <c r="E765" s="3" t="s">
        <v>214</v>
      </c>
      <c r="F765" s="3" t="s">
        <v>1544</v>
      </c>
      <c r="G765" s="3">
        <f>TRUNC(F765*E765,2)</f>
        <v>6.04</v>
      </c>
    </row>
    <row r="766" spans="1:7" ht="36">
      <c r="A766" s="1" t="s">
        <v>23</v>
      </c>
      <c r="B766" s="1" t="s">
        <v>1540</v>
      </c>
      <c r="C766" s="2" t="s">
        <v>1541</v>
      </c>
      <c r="D766" s="1" t="s">
        <v>220</v>
      </c>
      <c r="E766" s="3" t="s">
        <v>214</v>
      </c>
      <c r="F766" s="3" t="s">
        <v>1545</v>
      </c>
      <c r="G766" s="3">
        <f>TRUNC(F766*E766,2)</f>
        <v>116.43</v>
      </c>
    </row>
    <row r="767" spans="1:7">
      <c r="A767" s="1315" t="s">
        <v>252</v>
      </c>
      <c r="B767" s="1316"/>
      <c r="C767" s="1316"/>
      <c r="D767" s="1316"/>
      <c r="E767" s="1316"/>
      <c r="F767" s="1317"/>
      <c r="G767" s="3">
        <f>SUM(G763:G766)</f>
        <v>126.22</v>
      </c>
    </row>
    <row r="768" spans="1:7" ht="48">
      <c r="A768" s="1" t="s">
        <v>1546</v>
      </c>
      <c r="B768" s="1" t="s">
        <v>608</v>
      </c>
      <c r="C768" s="2" t="s">
        <v>609</v>
      </c>
      <c r="D768" s="1" t="s">
        <v>493</v>
      </c>
      <c r="E768" s="3" t="s">
        <v>4</v>
      </c>
      <c r="F768" s="3" t="s">
        <v>1360</v>
      </c>
      <c r="G768" s="3"/>
    </row>
    <row r="769" spans="1:7">
      <c r="A769" s="4" t="s">
        <v>245</v>
      </c>
      <c r="B769" s="4" t="s">
        <v>246</v>
      </c>
      <c r="C769" s="5" t="s">
        <v>247</v>
      </c>
      <c r="D769" s="4" t="s">
        <v>248</v>
      </c>
      <c r="E769" s="8" t="s">
        <v>249</v>
      </c>
      <c r="F769" s="3" t="s">
        <v>250</v>
      </c>
      <c r="G769" s="3" t="s">
        <v>251</v>
      </c>
    </row>
    <row r="770" spans="1:7" ht="24">
      <c r="A770" s="1" t="s">
        <v>23</v>
      </c>
      <c r="B770" s="1" t="s">
        <v>1394</v>
      </c>
      <c r="C770" s="2" t="s">
        <v>1395</v>
      </c>
      <c r="D770" s="1" t="s">
        <v>220</v>
      </c>
      <c r="E770" s="3" t="s">
        <v>214</v>
      </c>
      <c r="F770" s="3" t="s">
        <v>1406</v>
      </c>
      <c r="G770" s="3">
        <f t="shared" ref="G770:G775" si="27">TRUNC(F770*E770,2)</f>
        <v>13.61</v>
      </c>
    </row>
    <row r="771" spans="1:7" ht="48">
      <c r="A771" s="1" t="s">
        <v>23</v>
      </c>
      <c r="B771" s="1" t="s">
        <v>1547</v>
      </c>
      <c r="C771" s="2" t="s">
        <v>1548</v>
      </c>
      <c r="D771" s="1" t="s">
        <v>220</v>
      </c>
      <c r="E771" s="3" t="s">
        <v>214</v>
      </c>
      <c r="F771" s="3" t="s">
        <v>1557</v>
      </c>
      <c r="G771" s="3">
        <f t="shared" si="27"/>
        <v>15.83</v>
      </c>
    </row>
    <row r="772" spans="1:7" ht="48">
      <c r="A772" s="1" t="s">
        <v>23</v>
      </c>
      <c r="B772" s="1" t="s">
        <v>1549</v>
      </c>
      <c r="C772" s="2" t="s">
        <v>1550</v>
      </c>
      <c r="D772" s="1" t="s">
        <v>220</v>
      </c>
      <c r="E772" s="3" t="s">
        <v>214</v>
      </c>
      <c r="F772" s="3" t="s">
        <v>1558</v>
      </c>
      <c r="G772" s="3">
        <f t="shared" si="27"/>
        <v>2.92</v>
      </c>
    </row>
    <row r="773" spans="1:7" ht="48">
      <c r="A773" s="1" t="s">
        <v>23</v>
      </c>
      <c r="B773" s="1" t="s">
        <v>1551</v>
      </c>
      <c r="C773" s="2" t="s">
        <v>1552</v>
      </c>
      <c r="D773" s="1" t="s">
        <v>220</v>
      </c>
      <c r="E773" s="3" t="s">
        <v>214</v>
      </c>
      <c r="F773" s="3" t="s">
        <v>1559</v>
      </c>
      <c r="G773" s="3">
        <f t="shared" si="27"/>
        <v>1.1399999999999999</v>
      </c>
    </row>
    <row r="774" spans="1:7" ht="48">
      <c r="A774" s="1" t="s">
        <v>23</v>
      </c>
      <c r="B774" s="1" t="s">
        <v>1553</v>
      </c>
      <c r="C774" s="2" t="s">
        <v>1554</v>
      </c>
      <c r="D774" s="1" t="s">
        <v>220</v>
      </c>
      <c r="E774" s="3" t="s">
        <v>214</v>
      </c>
      <c r="F774" s="3" t="s">
        <v>1560</v>
      </c>
      <c r="G774" s="3">
        <f t="shared" si="27"/>
        <v>29.69</v>
      </c>
    </row>
    <row r="775" spans="1:7" ht="48">
      <c r="A775" s="1" t="s">
        <v>23</v>
      </c>
      <c r="B775" s="1" t="s">
        <v>1555</v>
      </c>
      <c r="C775" s="2" t="s">
        <v>1556</v>
      </c>
      <c r="D775" s="1" t="s">
        <v>220</v>
      </c>
      <c r="E775" s="3" t="s">
        <v>214</v>
      </c>
      <c r="F775" s="3" t="s">
        <v>1411</v>
      </c>
      <c r="G775" s="3">
        <f t="shared" si="27"/>
        <v>77.260000000000005</v>
      </c>
    </row>
    <row r="776" spans="1:7">
      <c r="A776" s="1315" t="s">
        <v>252</v>
      </c>
      <c r="B776" s="1316"/>
      <c r="C776" s="1316"/>
      <c r="D776" s="1316"/>
      <c r="E776" s="1316"/>
      <c r="F776" s="1317"/>
      <c r="G776" s="3">
        <f>SUM(G770:G775)</f>
        <v>140.44999999999999</v>
      </c>
    </row>
    <row r="777" spans="1:7" ht="48">
      <c r="A777" s="1" t="s">
        <v>1561</v>
      </c>
      <c r="B777" s="1" t="s">
        <v>1562</v>
      </c>
      <c r="C777" s="2" t="s">
        <v>1563</v>
      </c>
      <c r="D777" s="1" t="s">
        <v>500</v>
      </c>
      <c r="E777" s="3" t="s">
        <v>4</v>
      </c>
      <c r="F777" s="3" t="s">
        <v>1360</v>
      </c>
      <c r="G777" s="3"/>
    </row>
    <row r="778" spans="1:7">
      <c r="A778" s="4" t="s">
        <v>245</v>
      </c>
      <c r="B778" s="4" t="s">
        <v>246</v>
      </c>
      <c r="C778" s="5" t="s">
        <v>247</v>
      </c>
      <c r="D778" s="4" t="s">
        <v>248</v>
      </c>
      <c r="E778" s="8" t="s">
        <v>249</v>
      </c>
      <c r="F778" s="3" t="s">
        <v>250</v>
      </c>
      <c r="G778" s="3" t="s">
        <v>251</v>
      </c>
    </row>
    <row r="779" spans="1:7" ht="24">
      <c r="A779" s="1" t="s">
        <v>23</v>
      </c>
      <c r="B779" s="1" t="s">
        <v>1394</v>
      </c>
      <c r="C779" s="2" t="s">
        <v>1395</v>
      </c>
      <c r="D779" s="1" t="s">
        <v>220</v>
      </c>
      <c r="E779" s="3" t="s">
        <v>214</v>
      </c>
      <c r="F779" s="3" t="s">
        <v>1406</v>
      </c>
      <c r="G779" s="3">
        <f>TRUNC(F779*E779,2)</f>
        <v>13.61</v>
      </c>
    </row>
    <row r="780" spans="1:7" ht="48">
      <c r="A780" s="1" t="s">
        <v>23</v>
      </c>
      <c r="B780" s="1" t="s">
        <v>1547</v>
      </c>
      <c r="C780" s="2" t="s">
        <v>1548</v>
      </c>
      <c r="D780" s="1" t="s">
        <v>220</v>
      </c>
      <c r="E780" s="3" t="s">
        <v>214</v>
      </c>
      <c r="F780" s="3" t="s">
        <v>1557</v>
      </c>
      <c r="G780" s="3">
        <f>TRUNC(F780*E780,2)</f>
        <v>15.83</v>
      </c>
    </row>
    <row r="781" spans="1:7" ht="48">
      <c r="A781" s="1" t="s">
        <v>23</v>
      </c>
      <c r="B781" s="1" t="s">
        <v>1549</v>
      </c>
      <c r="C781" s="2" t="s">
        <v>1550</v>
      </c>
      <c r="D781" s="1" t="s">
        <v>220</v>
      </c>
      <c r="E781" s="3" t="s">
        <v>214</v>
      </c>
      <c r="F781" s="3" t="s">
        <v>1558</v>
      </c>
      <c r="G781" s="3">
        <f>TRUNC(F781*E781,2)</f>
        <v>2.92</v>
      </c>
    </row>
    <row r="782" spans="1:7" ht="48">
      <c r="A782" s="1" t="s">
        <v>23</v>
      </c>
      <c r="B782" s="1" t="s">
        <v>1551</v>
      </c>
      <c r="C782" s="2" t="s">
        <v>1552</v>
      </c>
      <c r="D782" s="1" t="s">
        <v>220</v>
      </c>
      <c r="E782" s="3" t="s">
        <v>214</v>
      </c>
      <c r="F782" s="3" t="s">
        <v>1559</v>
      </c>
      <c r="G782" s="3">
        <f>TRUNC(F782*E782,2)</f>
        <v>1.1399999999999999</v>
      </c>
    </row>
    <row r="783" spans="1:7">
      <c r="A783" s="1315" t="s">
        <v>252</v>
      </c>
      <c r="B783" s="1316"/>
      <c r="C783" s="1316"/>
      <c r="D783" s="1316"/>
      <c r="E783" s="1316"/>
      <c r="F783" s="1317"/>
      <c r="G783" s="3">
        <f>SUM(G779:G782)</f>
        <v>33.5</v>
      </c>
    </row>
    <row r="784" spans="1:7" ht="36">
      <c r="A784" s="1" t="s">
        <v>1564</v>
      </c>
      <c r="B784" s="1" t="s">
        <v>610</v>
      </c>
      <c r="C784" s="2" t="s">
        <v>611</v>
      </c>
      <c r="D784" s="1" t="s">
        <v>500</v>
      </c>
      <c r="E784" s="3" t="s">
        <v>4</v>
      </c>
      <c r="F784" s="3" t="s">
        <v>1360</v>
      </c>
      <c r="G784" s="3"/>
    </row>
    <row r="785" spans="1:7">
      <c r="A785" s="4" t="s">
        <v>245</v>
      </c>
      <c r="B785" s="4" t="s">
        <v>246</v>
      </c>
      <c r="C785" s="5" t="s">
        <v>247</v>
      </c>
      <c r="D785" s="4" t="s">
        <v>248</v>
      </c>
      <c r="E785" s="8" t="s">
        <v>249</v>
      </c>
      <c r="F785" s="3" t="s">
        <v>250</v>
      </c>
      <c r="G785" s="3" t="s">
        <v>251</v>
      </c>
    </row>
    <row r="786" spans="1:7">
      <c r="A786" s="1" t="s">
        <v>23</v>
      </c>
      <c r="B786" s="1" t="s">
        <v>1365</v>
      </c>
      <c r="C786" s="2" t="s">
        <v>1366</v>
      </c>
      <c r="D786" s="1" t="s">
        <v>220</v>
      </c>
      <c r="E786" s="3" t="s">
        <v>214</v>
      </c>
      <c r="F786" s="3" t="s">
        <v>1373</v>
      </c>
      <c r="G786" s="3">
        <f>TRUNC(F786*E786,2)</f>
        <v>13.56</v>
      </c>
    </row>
    <row r="787" spans="1:7" ht="36">
      <c r="A787" s="1" t="s">
        <v>23</v>
      </c>
      <c r="B787" s="1" t="s">
        <v>1565</v>
      </c>
      <c r="C787" s="2" t="s">
        <v>1566</v>
      </c>
      <c r="D787" s="1" t="s">
        <v>220</v>
      </c>
      <c r="E787" s="3" t="s">
        <v>214</v>
      </c>
      <c r="F787" s="3" t="s">
        <v>1569</v>
      </c>
      <c r="G787" s="3">
        <f>TRUNC(F787*E787,2)</f>
        <v>9.1</v>
      </c>
    </row>
    <row r="788" spans="1:7" ht="36">
      <c r="A788" s="1" t="s">
        <v>23</v>
      </c>
      <c r="B788" s="1" t="s">
        <v>1567</v>
      </c>
      <c r="C788" s="2" t="s">
        <v>1568</v>
      </c>
      <c r="D788" s="1" t="s">
        <v>220</v>
      </c>
      <c r="E788" s="3" t="s">
        <v>214</v>
      </c>
      <c r="F788" s="3" t="s">
        <v>1570</v>
      </c>
      <c r="G788" s="3">
        <f>TRUNC(F788*E788,2)</f>
        <v>1.25</v>
      </c>
    </row>
    <row r="789" spans="1:7">
      <c r="A789" s="1315" t="s">
        <v>252</v>
      </c>
      <c r="B789" s="1316"/>
      <c r="C789" s="1316"/>
      <c r="D789" s="1316"/>
      <c r="E789" s="1316"/>
      <c r="F789" s="1317"/>
      <c r="G789" s="3">
        <f>SUM(G786:G788)</f>
        <v>23.91</v>
      </c>
    </row>
    <row r="790" spans="1:7" ht="36">
      <c r="A790" s="1" t="s">
        <v>1571</v>
      </c>
      <c r="B790" s="1" t="s">
        <v>1572</v>
      </c>
      <c r="C790" s="2" t="s">
        <v>1573</v>
      </c>
      <c r="D790" s="1" t="s">
        <v>493</v>
      </c>
      <c r="E790" s="3" t="s">
        <v>4</v>
      </c>
      <c r="F790" s="3" t="s">
        <v>1360</v>
      </c>
      <c r="G790" s="3"/>
    </row>
    <row r="791" spans="1:7">
      <c r="A791" s="4" t="s">
        <v>245</v>
      </c>
      <c r="B791" s="4" t="s">
        <v>246</v>
      </c>
      <c r="C791" s="5" t="s">
        <v>247</v>
      </c>
      <c r="D791" s="4" t="s">
        <v>248</v>
      </c>
      <c r="E791" s="8" t="s">
        <v>249</v>
      </c>
      <c r="F791" s="3" t="s">
        <v>250</v>
      </c>
      <c r="G791" s="3" t="s">
        <v>251</v>
      </c>
    </row>
    <row r="792" spans="1:7">
      <c r="A792" s="1" t="s">
        <v>23</v>
      </c>
      <c r="B792" s="1" t="s">
        <v>1365</v>
      </c>
      <c r="C792" s="2" t="s">
        <v>1366</v>
      </c>
      <c r="D792" s="1" t="s">
        <v>220</v>
      </c>
      <c r="E792" s="3" t="s">
        <v>214</v>
      </c>
      <c r="F792" s="3" t="s">
        <v>1373</v>
      </c>
      <c r="G792" s="3">
        <f>TRUNC(F792*E792,2)</f>
        <v>13.56</v>
      </c>
    </row>
    <row r="793" spans="1:7" ht="36">
      <c r="A793" s="1" t="s">
        <v>23</v>
      </c>
      <c r="B793" s="1" t="s">
        <v>1565</v>
      </c>
      <c r="C793" s="2" t="s">
        <v>1566</v>
      </c>
      <c r="D793" s="1" t="s">
        <v>220</v>
      </c>
      <c r="E793" s="3" t="s">
        <v>214</v>
      </c>
      <c r="F793" s="3" t="s">
        <v>1569</v>
      </c>
      <c r="G793" s="3">
        <f>TRUNC(F793*E793,2)</f>
        <v>9.1</v>
      </c>
    </row>
    <row r="794" spans="1:7" ht="36">
      <c r="A794" s="1" t="s">
        <v>23</v>
      </c>
      <c r="B794" s="1" t="s">
        <v>1567</v>
      </c>
      <c r="C794" s="2" t="s">
        <v>1568</v>
      </c>
      <c r="D794" s="1" t="s">
        <v>220</v>
      </c>
      <c r="E794" s="3" t="s">
        <v>214</v>
      </c>
      <c r="F794" s="3" t="s">
        <v>1570</v>
      </c>
      <c r="G794" s="3">
        <f>TRUNC(F794*E794,2)</f>
        <v>1.25</v>
      </c>
    </row>
    <row r="795" spans="1:7" ht="36">
      <c r="A795" s="1" t="s">
        <v>23</v>
      </c>
      <c r="B795" s="1" t="s">
        <v>1574</v>
      </c>
      <c r="C795" s="2" t="s">
        <v>1575</v>
      </c>
      <c r="D795" s="1" t="s">
        <v>220</v>
      </c>
      <c r="E795" s="3" t="s">
        <v>214</v>
      </c>
      <c r="F795" s="3" t="s">
        <v>1578</v>
      </c>
      <c r="G795" s="3">
        <f>TRUNC(F795*E795,2)</f>
        <v>9.9600000000000009</v>
      </c>
    </row>
    <row r="796" spans="1:7" ht="36">
      <c r="A796" s="1" t="s">
        <v>23</v>
      </c>
      <c r="B796" s="1" t="s">
        <v>1576</v>
      </c>
      <c r="C796" s="2" t="s">
        <v>1577</v>
      </c>
      <c r="D796" s="1" t="s">
        <v>220</v>
      </c>
      <c r="E796" s="3" t="s">
        <v>214</v>
      </c>
      <c r="F796" s="3" t="s">
        <v>1529</v>
      </c>
      <c r="G796" s="3">
        <f>TRUNC(F796*E796,2)</f>
        <v>65.260000000000005</v>
      </c>
    </row>
    <row r="797" spans="1:7">
      <c r="A797" s="1315" t="s">
        <v>252</v>
      </c>
      <c r="B797" s="1316"/>
      <c r="C797" s="1316"/>
      <c r="D797" s="1316"/>
      <c r="E797" s="1316"/>
      <c r="F797" s="1317"/>
      <c r="G797" s="3">
        <f>SUM(G792:G796)</f>
        <v>99.13000000000001</v>
      </c>
    </row>
    <row r="798" spans="1:7" ht="48">
      <c r="A798" s="1" t="s">
        <v>1579</v>
      </c>
      <c r="B798" s="1" t="s">
        <v>599</v>
      </c>
      <c r="C798" s="2" t="s">
        <v>600</v>
      </c>
      <c r="D798" s="1" t="s">
        <v>493</v>
      </c>
      <c r="E798" s="3" t="s">
        <v>4</v>
      </c>
      <c r="F798" s="3" t="s">
        <v>1360</v>
      </c>
      <c r="G798" s="3"/>
    </row>
    <row r="799" spans="1:7">
      <c r="A799" s="4" t="s">
        <v>245</v>
      </c>
      <c r="B799" s="4" t="s">
        <v>246</v>
      </c>
      <c r="C799" s="5" t="s">
        <v>247</v>
      </c>
      <c r="D799" s="4" t="s">
        <v>248</v>
      </c>
      <c r="E799" s="8" t="s">
        <v>249</v>
      </c>
      <c r="F799" s="3" t="s">
        <v>250</v>
      </c>
      <c r="G799" s="3" t="s">
        <v>251</v>
      </c>
    </row>
    <row r="800" spans="1:7" ht="48">
      <c r="A800" s="1" t="s">
        <v>23</v>
      </c>
      <c r="B800" s="1" t="s">
        <v>1580</v>
      </c>
      <c r="C800" s="2" t="s">
        <v>1581</v>
      </c>
      <c r="D800" s="1" t="s">
        <v>220</v>
      </c>
      <c r="E800" s="3" t="s">
        <v>214</v>
      </c>
      <c r="F800" s="3" t="s">
        <v>1588</v>
      </c>
      <c r="G800" s="3">
        <f>TRUNC(F800*E800,2)</f>
        <v>24.87</v>
      </c>
    </row>
    <row r="801" spans="1:7" ht="48">
      <c r="A801" s="1" t="s">
        <v>23</v>
      </c>
      <c r="B801" s="1" t="s">
        <v>1582</v>
      </c>
      <c r="C801" s="2" t="s">
        <v>1583</v>
      </c>
      <c r="D801" s="1" t="s">
        <v>220</v>
      </c>
      <c r="E801" s="3" t="s">
        <v>214</v>
      </c>
      <c r="F801" s="3" t="s">
        <v>1589</v>
      </c>
      <c r="G801" s="3">
        <f>TRUNC(F801*E801,2)</f>
        <v>3.45</v>
      </c>
    </row>
    <row r="802" spans="1:7" ht="48">
      <c r="A802" s="1" t="s">
        <v>23</v>
      </c>
      <c r="B802" s="1" t="s">
        <v>1584</v>
      </c>
      <c r="C802" s="2" t="s">
        <v>1585</v>
      </c>
      <c r="D802" s="1" t="s">
        <v>220</v>
      </c>
      <c r="E802" s="3" t="s">
        <v>214</v>
      </c>
      <c r="F802" s="3" t="s">
        <v>1463</v>
      </c>
      <c r="G802" s="3">
        <f>TRUNC(F802*E802,2)</f>
        <v>31.13</v>
      </c>
    </row>
    <row r="803" spans="1:7" ht="48">
      <c r="A803" s="1" t="s">
        <v>23</v>
      </c>
      <c r="B803" s="1" t="s">
        <v>1586</v>
      </c>
      <c r="C803" s="2" t="s">
        <v>1587</v>
      </c>
      <c r="D803" s="1" t="s">
        <v>220</v>
      </c>
      <c r="E803" s="3" t="s">
        <v>214</v>
      </c>
      <c r="F803" s="3" t="s">
        <v>1590</v>
      </c>
      <c r="G803" s="3">
        <f>TRUNC(F803*E803,2)</f>
        <v>35.11</v>
      </c>
    </row>
    <row r="804" spans="1:7" ht="24">
      <c r="A804" s="1" t="s">
        <v>23</v>
      </c>
      <c r="B804" s="1" t="s">
        <v>1458</v>
      </c>
      <c r="C804" s="2" t="s">
        <v>1459</v>
      </c>
      <c r="D804" s="1" t="s">
        <v>220</v>
      </c>
      <c r="E804" s="3" t="s">
        <v>214</v>
      </c>
      <c r="F804" s="3" t="s">
        <v>1464</v>
      </c>
      <c r="G804" s="3">
        <f>TRUNC(F804*E804,2)</f>
        <v>13.47</v>
      </c>
    </row>
    <row r="805" spans="1:7">
      <c r="A805" s="1315" t="s">
        <v>252</v>
      </c>
      <c r="B805" s="1316"/>
      <c r="C805" s="1316"/>
      <c r="D805" s="1316"/>
      <c r="E805" s="1316"/>
      <c r="F805" s="1317"/>
      <c r="G805" s="3">
        <f>SUM(G800:G804)</f>
        <v>108.03</v>
      </c>
    </row>
    <row r="806" spans="1:7" ht="60">
      <c r="A806" s="1" t="s">
        <v>1592</v>
      </c>
      <c r="B806" s="1" t="s">
        <v>622</v>
      </c>
      <c r="C806" s="2" t="s">
        <v>623</v>
      </c>
      <c r="D806" s="1" t="s">
        <v>493</v>
      </c>
      <c r="E806" s="3" t="s">
        <v>4</v>
      </c>
      <c r="F806" s="3" t="s">
        <v>1360</v>
      </c>
      <c r="G806" s="3"/>
    </row>
    <row r="807" spans="1:7">
      <c r="A807" s="4" t="s">
        <v>245</v>
      </c>
      <c r="B807" s="4" t="s">
        <v>246</v>
      </c>
      <c r="C807" s="5" t="s">
        <v>247</v>
      </c>
      <c r="D807" s="4" t="s">
        <v>248</v>
      </c>
      <c r="E807" s="8" t="s">
        <v>249</v>
      </c>
      <c r="F807" s="3" t="s">
        <v>250</v>
      </c>
      <c r="G807" s="3" t="s">
        <v>251</v>
      </c>
    </row>
    <row r="808" spans="1:7" ht="24">
      <c r="A808" s="1" t="s">
        <v>23</v>
      </c>
      <c r="B808" s="1" t="s">
        <v>1593</v>
      </c>
      <c r="C808" s="2" t="s">
        <v>1594</v>
      </c>
      <c r="D808" s="1" t="s">
        <v>220</v>
      </c>
      <c r="E808" s="3" t="s">
        <v>214</v>
      </c>
      <c r="F808" s="3" t="s">
        <v>1605</v>
      </c>
      <c r="G808" s="3">
        <f t="shared" ref="G808:G813" si="28">TRUNC(F808*E808,2)</f>
        <v>17.62</v>
      </c>
    </row>
    <row r="809" spans="1:7" ht="60">
      <c r="A809" s="1" t="s">
        <v>23</v>
      </c>
      <c r="B809" s="1" t="s">
        <v>1595</v>
      </c>
      <c r="C809" s="2" t="s">
        <v>1596</v>
      </c>
      <c r="D809" s="1" t="s">
        <v>220</v>
      </c>
      <c r="E809" s="3" t="s">
        <v>214</v>
      </c>
      <c r="F809" s="3" t="s">
        <v>1606</v>
      </c>
      <c r="G809" s="3">
        <f t="shared" si="28"/>
        <v>21.34</v>
      </c>
    </row>
    <row r="810" spans="1:7" ht="60">
      <c r="A810" s="1" t="s">
        <v>23</v>
      </c>
      <c r="B810" s="1" t="s">
        <v>1597</v>
      </c>
      <c r="C810" s="2" t="s">
        <v>1598</v>
      </c>
      <c r="D810" s="1" t="s">
        <v>220</v>
      </c>
      <c r="E810" s="3" t="s">
        <v>214</v>
      </c>
      <c r="F810" s="3" t="s">
        <v>1607</v>
      </c>
      <c r="G810" s="3">
        <f t="shared" si="28"/>
        <v>4.47</v>
      </c>
    </row>
    <row r="811" spans="1:7" ht="72">
      <c r="A811" s="1" t="s">
        <v>23</v>
      </c>
      <c r="B811" s="1" t="s">
        <v>1599</v>
      </c>
      <c r="C811" s="2" t="s">
        <v>1600</v>
      </c>
      <c r="D811" s="1" t="s">
        <v>220</v>
      </c>
      <c r="E811" s="3" t="s">
        <v>214</v>
      </c>
      <c r="F811" s="3" t="s">
        <v>1608</v>
      </c>
      <c r="G811" s="3">
        <f t="shared" si="28"/>
        <v>1.73</v>
      </c>
    </row>
    <row r="812" spans="1:7" ht="60">
      <c r="A812" s="1" t="s">
        <v>23</v>
      </c>
      <c r="B812" s="1" t="s">
        <v>1601</v>
      </c>
      <c r="C812" s="2" t="s">
        <v>1602</v>
      </c>
      <c r="D812" s="1" t="s">
        <v>220</v>
      </c>
      <c r="E812" s="3" t="s">
        <v>214</v>
      </c>
      <c r="F812" s="3" t="s">
        <v>1609</v>
      </c>
      <c r="G812" s="3">
        <f t="shared" si="28"/>
        <v>40.01</v>
      </c>
    </row>
    <row r="813" spans="1:7" ht="72">
      <c r="A813" s="1" t="s">
        <v>23</v>
      </c>
      <c r="B813" s="1" t="s">
        <v>1603</v>
      </c>
      <c r="C813" s="2" t="s">
        <v>1604</v>
      </c>
      <c r="D813" s="1" t="s">
        <v>220</v>
      </c>
      <c r="E813" s="3" t="s">
        <v>214</v>
      </c>
      <c r="F813" s="3" t="s">
        <v>1610</v>
      </c>
      <c r="G813" s="3">
        <f t="shared" si="28"/>
        <v>164.1</v>
      </c>
    </row>
    <row r="814" spans="1:7">
      <c r="A814" s="1315" t="s">
        <v>252</v>
      </c>
      <c r="B814" s="1316"/>
      <c r="C814" s="1316"/>
      <c r="D814" s="1316"/>
      <c r="E814" s="1316"/>
      <c r="F814" s="1317"/>
      <c r="G814" s="3">
        <f>SUM(G808:G813)</f>
        <v>249.26999999999998</v>
      </c>
    </row>
    <row r="815" spans="1:7" ht="60">
      <c r="A815" s="1" t="s">
        <v>1611</v>
      </c>
      <c r="B815" s="1" t="s">
        <v>625</v>
      </c>
      <c r="C815" s="2" t="s">
        <v>626</v>
      </c>
      <c r="D815" s="1" t="s">
        <v>500</v>
      </c>
      <c r="E815" s="3" t="s">
        <v>4</v>
      </c>
      <c r="F815" s="3" t="s">
        <v>1360</v>
      </c>
      <c r="G815" s="3"/>
    </row>
    <row r="816" spans="1:7">
      <c r="A816" s="4" t="s">
        <v>245</v>
      </c>
      <c r="B816" s="4" t="s">
        <v>246</v>
      </c>
      <c r="C816" s="5" t="s">
        <v>247</v>
      </c>
      <c r="D816" s="4" t="s">
        <v>248</v>
      </c>
      <c r="E816" s="8" t="s">
        <v>249</v>
      </c>
      <c r="F816" s="3" t="s">
        <v>250</v>
      </c>
      <c r="G816" s="3" t="s">
        <v>251</v>
      </c>
    </row>
    <row r="817" spans="1:7" ht="24">
      <c r="A817" s="1" t="s">
        <v>23</v>
      </c>
      <c r="B817" s="1" t="s">
        <v>1593</v>
      </c>
      <c r="C817" s="2" t="s">
        <v>1594</v>
      </c>
      <c r="D817" s="1" t="s">
        <v>220</v>
      </c>
      <c r="E817" s="3" t="s">
        <v>214</v>
      </c>
      <c r="F817" s="3" t="s">
        <v>1605</v>
      </c>
      <c r="G817" s="3">
        <f>TRUNC(F817*E817,2)</f>
        <v>17.62</v>
      </c>
    </row>
    <row r="818" spans="1:7" ht="60">
      <c r="A818" s="1" t="s">
        <v>23</v>
      </c>
      <c r="B818" s="1" t="s">
        <v>1595</v>
      </c>
      <c r="C818" s="2" t="s">
        <v>1596</v>
      </c>
      <c r="D818" s="1" t="s">
        <v>220</v>
      </c>
      <c r="E818" s="3" t="s">
        <v>214</v>
      </c>
      <c r="F818" s="3" t="s">
        <v>1606</v>
      </c>
      <c r="G818" s="3">
        <f>TRUNC(F818*E818,2)</f>
        <v>21.34</v>
      </c>
    </row>
    <row r="819" spans="1:7" ht="60">
      <c r="A819" s="1" t="s">
        <v>23</v>
      </c>
      <c r="B819" s="1" t="s">
        <v>1597</v>
      </c>
      <c r="C819" s="2" t="s">
        <v>1598</v>
      </c>
      <c r="D819" s="1" t="s">
        <v>220</v>
      </c>
      <c r="E819" s="3" t="s">
        <v>214</v>
      </c>
      <c r="F819" s="3" t="s">
        <v>1607</v>
      </c>
      <c r="G819" s="3">
        <f>TRUNC(F819*E819,2)</f>
        <v>4.47</v>
      </c>
    </row>
    <row r="820" spans="1:7" ht="72">
      <c r="A820" s="1" t="s">
        <v>23</v>
      </c>
      <c r="B820" s="1" t="s">
        <v>1599</v>
      </c>
      <c r="C820" s="2" t="s">
        <v>1600</v>
      </c>
      <c r="D820" s="1" t="s">
        <v>220</v>
      </c>
      <c r="E820" s="3" t="s">
        <v>214</v>
      </c>
      <c r="F820" s="3" t="s">
        <v>1608</v>
      </c>
      <c r="G820" s="3">
        <f>TRUNC(F820*E820,2)</f>
        <v>1.73</v>
      </c>
    </row>
    <row r="821" spans="1:7">
      <c r="A821" s="1315" t="s">
        <v>252</v>
      </c>
      <c r="B821" s="1316"/>
      <c r="C821" s="1316"/>
      <c r="D821" s="1316"/>
      <c r="E821" s="1316"/>
      <c r="F821" s="1317"/>
      <c r="G821" s="3">
        <f>SUM(G815:G820)</f>
        <v>45.16</v>
      </c>
    </row>
    <row r="822" spans="1:7" ht="24">
      <c r="A822" s="1" t="s">
        <v>1612</v>
      </c>
      <c r="B822" s="1" t="s">
        <v>654</v>
      </c>
      <c r="C822" s="2" t="s">
        <v>655</v>
      </c>
      <c r="D822" s="1" t="s">
        <v>220</v>
      </c>
      <c r="E822" s="3" t="s">
        <v>4</v>
      </c>
      <c r="F822" s="3" t="s">
        <v>373</v>
      </c>
      <c r="G822" s="3"/>
    </row>
    <row r="823" spans="1:7">
      <c r="A823" s="4" t="s">
        <v>245</v>
      </c>
      <c r="B823" s="4" t="s">
        <v>246</v>
      </c>
      <c r="C823" s="5" t="s">
        <v>247</v>
      </c>
      <c r="D823" s="4" t="s">
        <v>248</v>
      </c>
      <c r="E823" s="8" t="s">
        <v>249</v>
      </c>
      <c r="F823" s="3" t="s">
        <v>250</v>
      </c>
      <c r="G823" s="3" t="s">
        <v>251</v>
      </c>
    </row>
    <row r="824" spans="1:7">
      <c r="A824" s="1" t="s">
        <v>6</v>
      </c>
      <c r="B824" s="1" t="s">
        <v>1613</v>
      </c>
      <c r="C824" s="2" t="s">
        <v>1614</v>
      </c>
      <c r="D824" s="1" t="s">
        <v>220</v>
      </c>
      <c r="E824" s="3" t="s">
        <v>214</v>
      </c>
      <c r="F824" s="3" t="s">
        <v>1617</v>
      </c>
      <c r="G824" s="3">
        <f t="shared" ref="G824:G831" si="29">TRUNC(F824*E824,2)</f>
        <v>12.33</v>
      </c>
    </row>
    <row r="825" spans="1:7">
      <c r="A825" s="1" t="s">
        <v>6</v>
      </c>
      <c r="B825" s="1" t="s">
        <v>410</v>
      </c>
      <c r="C825" s="2" t="s">
        <v>411</v>
      </c>
      <c r="D825" s="1" t="s">
        <v>220</v>
      </c>
      <c r="E825" s="3" t="s">
        <v>214</v>
      </c>
      <c r="F825" s="3" t="s">
        <v>422</v>
      </c>
      <c r="G825" s="3">
        <f t="shared" si="29"/>
        <v>2.2000000000000002</v>
      </c>
    </row>
    <row r="826" spans="1:7">
      <c r="A826" s="1" t="s">
        <v>6</v>
      </c>
      <c r="B826" s="1" t="s">
        <v>412</v>
      </c>
      <c r="C826" s="2" t="s">
        <v>413</v>
      </c>
      <c r="D826" s="1" t="s">
        <v>220</v>
      </c>
      <c r="E826" s="3" t="s">
        <v>214</v>
      </c>
      <c r="F826" s="3" t="s">
        <v>423</v>
      </c>
      <c r="G826" s="3">
        <f t="shared" si="29"/>
        <v>0.71</v>
      </c>
    </row>
    <row r="827" spans="1:7">
      <c r="A827" s="1" t="s">
        <v>6</v>
      </c>
      <c r="B827" s="1" t="s">
        <v>376</v>
      </c>
      <c r="C827" s="2" t="s">
        <v>377</v>
      </c>
      <c r="D827" s="1" t="s">
        <v>220</v>
      </c>
      <c r="E827" s="3" t="s">
        <v>214</v>
      </c>
      <c r="F827" s="3" t="s">
        <v>387</v>
      </c>
      <c r="G827" s="3">
        <f t="shared" si="29"/>
        <v>0.35</v>
      </c>
    </row>
    <row r="828" spans="1:7">
      <c r="A828" s="1" t="s">
        <v>6</v>
      </c>
      <c r="B828" s="1" t="s">
        <v>378</v>
      </c>
      <c r="C828" s="2" t="s">
        <v>379</v>
      </c>
      <c r="D828" s="1" t="s">
        <v>220</v>
      </c>
      <c r="E828" s="3" t="s">
        <v>214</v>
      </c>
      <c r="F828" s="3" t="s">
        <v>388</v>
      </c>
      <c r="G828" s="3">
        <f t="shared" si="29"/>
        <v>7.0000000000000007E-2</v>
      </c>
    </row>
    <row r="829" spans="1:7" ht="24">
      <c r="A829" s="1" t="s">
        <v>6</v>
      </c>
      <c r="B829" s="1" t="s">
        <v>416</v>
      </c>
      <c r="C829" s="2" t="s">
        <v>417</v>
      </c>
      <c r="D829" s="1" t="s">
        <v>220</v>
      </c>
      <c r="E829" s="3" t="s">
        <v>214</v>
      </c>
      <c r="F829" s="3" t="s">
        <v>425</v>
      </c>
      <c r="G829" s="3">
        <f t="shared" si="29"/>
        <v>0.38</v>
      </c>
    </row>
    <row r="830" spans="1:7" ht="24">
      <c r="A830" s="1" t="s">
        <v>6</v>
      </c>
      <c r="B830" s="1" t="s">
        <v>418</v>
      </c>
      <c r="C830" s="2" t="s">
        <v>419</v>
      </c>
      <c r="D830" s="1" t="s">
        <v>220</v>
      </c>
      <c r="E830" s="3" t="s">
        <v>214</v>
      </c>
      <c r="F830" s="3" t="s">
        <v>426</v>
      </c>
      <c r="G830" s="3">
        <f t="shared" si="29"/>
        <v>1.02</v>
      </c>
    </row>
    <row r="831" spans="1:7" ht="36">
      <c r="A831" s="1" t="s">
        <v>23</v>
      </c>
      <c r="B831" s="1" t="s">
        <v>1615</v>
      </c>
      <c r="C831" s="2" t="s">
        <v>1616</v>
      </c>
      <c r="D831" s="1" t="s">
        <v>220</v>
      </c>
      <c r="E831" s="3" t="s">
        <v>214</v>
      </c>
      <c r="F831" s="3" t="s">
        <v>1618</v>
      </c>
      <c r="G831" s="3">
        <f t="shared" si="29"/>
        <v>0.09</v>
      </c>
    </row>
    <row r="832" spans="1:7">
      <c r="A832" s="1315" t="s">
        <v>252</v>
      </c>
      <c r="B832" s="1316"/>
      <c r="C832" s="1316"/>
      <c r="D832" s="1316"/>
      <c r="E832" s="1316"/>
      <c r="F832" s="1317"/>
      <c r="G832" s="3">
        <f>SUM(G824:G831)</f>
        <v>17.150000000000002</v>
      </c>
    </row>
    <row r="833" spans="1:7" ht="24">
      <c r="A833" s="1" t="s">
        <v>1619</v>
      </c>
      <c r="B833" s="1" t="s">
        <v>657</v>
      </c>
      <c r="C833" s="2" t="s">
        <v>658</v>
      </c>
      <c r="D833" s="1" t="s">
        <v>220</v>
      </c>
      <c r="E833" s="3" t="s">
        <v>4</v>
      </c>
      <c r="F833" s="3" t="s">
        <v>373</v>
      </c>
      <c r="G833" s="3"/>
    </row>
    <row r="834" spans="1:7">
      <c r="A834" s="4" t="s">
        <v>245</v>
      </c>
      <c r="B834" s="4" t="s">
        <v>246</v>
      </c>
      <c r="C834" s="5" t="s">
        <v>247</v>
      </c>
      <c r="D834" s="4" t="s">
        <v>248</v>
      </c>
      <c r="E834" s="8" t="s">
        <v>249</v>
      </c>
      <c r="F834" s="3" t="s">
        <v>250</v>
      </c>
      <c r="G834" s="3" t="s">
        <v>251</v>
      </c>
    </row>
    <row r="835" spans="1:7">
      <c r="A835" s="1" t="s">
        <v>6</v>
      </c>
      <c r="B835" s="1" t="s">
        <v>1620</v>
      </c>
      <c r="C835" s="2" t="s">
        <v>1621</v>
      </c>
      <c r="D835" s="1" t="s">
        <v>220</v>
      </c>
      <c r="E835" s="3" t="s">
        <v>214</v>
      </c>
      <c r="F835" s="3" t="s">
        <v>456</v>
      </c>
      <c r="G835" s="3">
        <f t="shared" ref="G835:G842" si="30">TRUNC(F835*E835,2)</f>
        <v>12.79</v>
      </c>
    </row>
    <row r="836" spans="1:7">
      <c r="A836" s="1" t="s">
        <v>6</v>
      </c>
      <c r="B836" s="1" t="s">
        <v>410</v>
      </c>
      <c r="C836" s="2" t="s">
        <v>411</v>
      </c>
      <c r="D836" s="1" t="s">
        <v>220</v>
      </c>
      <c r="E836" s="3" t="s">
        <v>214</v>
      </c>
      <c r="F836" s="3" t="s">
        <v>422</v>
      </c>
      <c r="G836" s="3">
        <f t="shared" si="30"/>
        <v>2.2000000000000002</v>
      </c>
    </row>
    <row r="837" spans="1:7">
      <c r="A837" s="1" t="s">
        <v>6</v>
      </c>
      <c r="B837" s="1" t="s">
        <v>412</v>
      </c>
      <c r="C837" s="2" t="s">
        <v>413</v>
      </c>
      <c r="D837" s="1" t="s">
        <v>220</v>
      </c>
      <c r="E837" s="3" t="s">
        <v>214</v>
      </c>
      <c r="F837" s="3" t="s">
        <v>423</v>
      </c>
      <c r="G837" s="3">
        <f t="shared" si="30"/>
        <v>0.71</v>
      </c>
    </row>
    <row r="838" spans="1:7">
      <c r="A838" s="1" t="s">
        <v>6</v>
      </c>
      <c r="B838" s="1" t="s">
        <v>376</v>
      </c>
      <c r="C838" s="2" t="s">
        <v>377</v>
      </c>
      <c r="D838" s="1" t="s">
        <v>220</v>
      </c>
      <c r="E838" s="3" t="s">
        <v>214</v>
      </c>
      <c r="F838" s="3" t="s">
        <v>387</v>
      </c>
      <c r="G838" s="3">
        <f t="shared" si="30"/>
        <v>0.35</v>
      </c>
    </row>
    <row r="839" spans="1:7">
      <c r="A839" s="1" t="s">
        <v>6</v>
      </c>
      <c r="B839" s="1" t="s">
        <v>378</v>
      </c>
      <c r="C839" s="2" t="s">
        <v>379</v>
      </c>
      <c r="D839" s="1" t="s">
        <v>220</v>
      </c>
      <c r="E839" s="3" t="s">
        <v>214</v>
      </c>
      <c r="F839" s="3" t="s">
        <v>388</v>
      </c>
      <c r="G839" s="3">
        <f t="shared" si="30"/>
        <v>7.0000000000000007E-2</v>
      </c>
    </row>
    <row r="840" spans="1:7" ht="24">
      <c r="A840" s="1" t="s">
        <v>6</v>
      </c>
      <c r="B840" s="1" t="s">
        <v>1622</v>
      </c>
      <c r="C840" s="2" t="s">
        <v>1623</v>
      </c>
      <c r="D840" s="1" t="s">
        <v>220</v>
      </c>
      <c r="E840" s="3" t="s">
        <v>214</v>
      </c>
      <c r="F840" s="3" t="s">
        <v>1628</v>
      </c>
      <c r="G840" s="3">
        <f t="shared" si="30"/>
        <v>0.5</v>
      </c>
    </row>
    <row r="841" spans="1:7" ht="24">
      <c r="A841" s="1" t="s">
        <v>6</v>
      </c>
      <c r="B841" s="1" t="s">
        <v>1624</v>
      </c>
      <c r="C841" s="2" t="s">
        <v>1625</v>
      </c>
      <c r="D841" s="1" t="s">
        <v>220</v>
      </c>
      <c r="E841" s="3" t="s">
        <v>214</v>
      </c>
      <c r="F841" s="3" t="s">
        <v>1629</v>
      </c>
      <c r="G841" s="3">
        <f t="shared" si="30"/>
        <v>0.96</v>
      </c>
    </row>
    <row r="842" spans="1:7" ht="24">
      <c r="A842" s="1" t="s">
        <v>23</v>
      </c>
      <c r="B842" s="1" t="s">
        <v>1626</v>
      </c>
      <c r="C842" s="2" t="s">
        <v>1627</v>
      </c>
      <c r="D842" s="1" t="s">
        <v>220</v>
      </c>
      <c r="E842" s="3" t="s">
        <v>214</v>
      </c>
      <c r="F842" s="3" t="s">
        <v>1630</v>
      </c>
      <c r="G842" s="3">
        <f t="shared" si="30"/>
        <v>0.18</v>
      </c>
    </row>
    <row r="843" spans="1:7">
      <c r="A843" s="1315" t="s">
        <v>252</v>
      </c>
      <c r="B843" s="1316"/>
      <c r="C843" s="1316"/>
      <c r="D843" s="1316"/>
      <c r="E843" s="1316"/>
      <c r="F843" s="1317"/>
      <c r="G843" s="3">
        <f>SUM(G835:G842)</f>
        <v>17.760000000000002</v>
      </c>
    </row>
    <row r="844" spans="1:7" ht="36">
      <c r="A844" s="1" t="s">
        <v>1631</v>
      </c>
      <c r="B844" s="1" t="s">
        <v>661</v>
      </c>
      <c r="C844" s="2" t="s">
        <v>662</v>
      </c>
      <c r="D844" s="1" t="s">
        <v>134</v>
      </c>
      <c r="E844" s="3" t="s">
        <v>4</v>
      </c>
      <c r="F844" s="3" t="s">
        <v>1632</v>
      </c>
      <c r="G844" s="3"/>
    </row>
    <row r="845" spans="1:7">
      <c r="A845" s="4" t="s">
        <v>245</v>
      </c>
      <c r="B845" s="4" t="s">
        <v>246</v>
      </c>
      <c r="C845" s="5" t="s">
        <v>247</v>
      </c>
      <c r="D845" s="4" t="s">
        <v>248</v>
      </c>
      <c r="E845" s="8" t="s">
        <v>249</v>
      </c>
      <c r="F845" s="3" t="s">
        <v>250</v>
      </c>
      <c r="G845" s="3" t="s">
        <v>251</v>
      </c>
    </row>
    <row r="846" spans="1:7" ht="24">
      <c r="A846" s="1" t="s">
        <v>6</v>
      </c>
      <c r="B846" s="1" t="s">
        <v>649</v>
      </c>
      <c r="C846" s="2" t="s">
        <v>650</v>
      </c>
      <c r="D846" s="1" t="s">
        <v>134</v>
      </c>
      <c r="E846" s="3" t="s">
        <v>1633</v>
      </c>
      <c r="F846" s="3" t="s">
        <v>676</v>
      </c>
      <c r="G846" s="3">
        <f>TRUNC(F846*E846,2)</f>
        <v>71.87</v>
      </c>
    </row>
    <row r="847" spans="1:7">
      <c r="A847" s="1" t="s">
        <v>6</v>
      </c>
      <c r="B847" s="1" t="s">
        <v>690</v>
      </c>
      <c r="C847" s="2" t="s">
        <v>691</v>
      </c>
      <c r="D847" s="1" t="s">
        <v>361</v>
      </c>
      <c r="E847" s="3" t="s">
        <v>1634</v>
      </c>
      <c r="F847" s="3" t="s">
        <v>700</v>
      </c>
      <c r="G847" s="3">
        <f>TRUNC(F847*E847,2)</f>
        <v>190.87</v>
      </c>
    </row>
    <row r="848" spans="1:7">
      <c r="A848" s="1" t="s">
        <v>23</v>
      </c>
      <c r="B848" s="1" t="s">
        <v>362</v>
      </c>
      <c r="C848" s="2" t="s">
        <v>363</v>
      </c>
      <c r="D848" s="1" t="s">
        <v>220</v>
      </c>
      <c r="E848" s="3" t="s">
        <v>1635</v>
      </c>
      <c r="F848" s="3" t="s">
        <v>506</v>
      </c>
      <c r="G848" s="3">
        <f>TRUNC(F848*E848,2)</f>
        <v>119.12</v>
      </c>
    </row>
    <row r="849" spans="1:7">
      <c r="A849" s="1315" t="s">
        <v>252</v>
      </c>
      <c r="B849" s="1316"/>
      <c r="C849" s="1316"/>
      <c r="D849" s="1316"/>
      <c r="E849" s="1316"/>
      <c r="F849" s="1317"/>
      <c r="G849" s="3">
        <f>SUM(G846:G848)</f>
        <v>381.86</v>
      </c>
    </row>
    <row r="850" spans="1:7" ht="36">
      <c r="A850" s="1" t="s">
        <v>1636</v>
      </c>
      <c r="B850" s="1" t="s">
        <v>663</v>
      </c>
      <c r="C850" s="2" t="s">
        <v>664</v>
      </c>
      <c r="D850" s="1" t="s">
        <v>493</v>
      </c>
      <c r="E850" s="3" t="s">
        <v>4</v>
      </c>
      <c r="F850" s="3" t="s">
        <v>1360</v>
      </c>
      <c r="G850" s="3"/>
    </row>
    <row r="851" spans="1:7">
      <c r="A851" s="4" t="s">
        <v>245</v>
      </c>
      <c r="B851" s="4" t="s">
        <v>246</v>
      </c>
      <c r="C851" s="5" t="s">
        <v>247</v>
      </c>
      <c r="D851" s="4" t="s">
        <v>248</v>
      </c>
      <c r="E851" s="8" t="s">
        <v>249</v>
      </c>
      <c r="F851" s="3" t="s">
        <v>250</v>
      </c>
      <c r="G851" s="3" t="s">
        <v>251</v>
      </c>
    </row>
    <row r="852" spans="1:7" ht="36">
      <c r="A852" s="1" t="s">
        <v>23</v>
      </c>
      <c r="B852" s="1" t="s">
        <v>1637</v>
      </c>
      <c r="C852" s="2" t="s">
        <v>1638</v>
      </c>
      <c r="D852" s="1" t="s">
        <v>220</v>
      </c>
      <c r="E852" s="3" t="s">
        <v>214</v>
      </c>
      <c r="F852" s="3" t="s">
        <v>1645</v>
      </c>
      <c r="G852" s="3">
        <f>TRUNC(F852*E852,2)</f>
        <v>3.75</v>
      </c>
    </row>
    <row r="853" spans="1:7" ht="36">
      <c r="A853" s="1" t="s">
        <v>23</v>
      </c>
      <c r="B853" s="1" t="s">
        <v>1639</v>
      </c>
      <c r="C853" s="2" t="s">
        <v>1640</v>
      </c>
      <c r="D853" s="1" t="s">
        <v>220</v>
      </c>
      <c r="E853" s="3" t="s">
        <v>214</v>
      </c>
      <c r="F853" s="3" t="s">
        <v>1646</v>
      </c>
      <c r="G853" s="3">
        <f>TRUNC(F853*E853,2)</f>
        <v>0.44</v>
      </c>
    </row>
    <row r="854" spans="1:7" ht="36">
      <c r="A854" s="1" t="s">
        <v>23</v>
      </c>
      <c r="B854" s="1" t="s">
        <v>1641</v>
      </c>
      <c r="C854" s="2" t="s">
        <v>1642</v>
      </c>
      <c r="D854" s="1" t="s">
        <v>220</v>
      </c>
      <c r="E854" s="3" t="s">
        <v>214</v>
      </c>
      <c r="F854" s="3" t="s">
        <v>1647</v>
      </c>
      <c r="G854" s="3">
        <f>TRUNC(F854*E854,2)</f>
        <v>4.1100000000000003</v>
      </c>
    </row>
    <row r="855" spans="1:7" ht="36">
      <c r="A855" s="1" t="s">
        <v>23</v>
      </c>
      <c r="B855" s="1" t="s">
        <v>1643</v>
      </c>
      <c r="C855" s="2" t="s">
        <v>1644</v>
      </c>
      <c r="D855" s="1" t="s">
        <v>220</v>
      </c>
      <c r="E855" s="3" t="s">
        <v>214</v>
      </c>
      <c r="F855" s="3" t="s">
        <v>1648</v>
      </c>
      <c r="G855" s="3">
        <f>TRUNC(F855*E855,2)</f>
        <v>5.05</v>
      </c>
    </row>
    <row r="856" spans="1:7">
      <c r="A856" s="1315" t="s">
        <v>252</v>
      </c>
      <c r="B856" s="1316"/>
      <c r="C856" s="1316"/>
      <c r="D856" s="1316"/>
      <c r="E856" s="1316"/>
      <c r="F856" s="1317"/>
      <c r="G856" s="3">
        <f>SUM(G852:G855)</f>
        <v>13.350000000000001</v>
      </c>
    </row>
    <row r="857" spans="1:7" ht="36">
      <c r="A857" s="1" t="s">
        <v>1649</v>
      </c>
      <c r="B857" s="1" t="s">
        <v>666</v>
      </c>
      <c r="C857" s="2" t="s">
        <v>667</v>
      </c>
      <c r="D857" s="1" t="s">
        <v>500</v>
      </c>
      <c r="E857" s="3" t="s">
        <v>4</v>
      </c>
      <c r="F857" s="3" t="s">
        <v>1360</v>
      </c>
      <c r="G857" s="3"/>
    </row>
    <row r="858" spans="1:7">
      <c r="A858" s="4" t="s">
        <v>245</v>
      </c>
      <c r="B858" s="4" t="s">
        <v>246</v>
      </c>
      <c r="C858" s="5" t="s">
        <v>247</v>
      </c>
      <c r="D858" s="4" t="s">
        <v>248</v>
      </c>
      <c r="E858" s="8" t="s">
        <v>249</v>
      </c>
      <c r="F858" s="3" t="s">
        <v>250</v>
      </c>
      <c r="G858" s="3" t="s">
        <v>251</v>
      </c>
    </row>
    <row r="859" spans="1:7" ht="36">
      <c r="A859" s="1" t="s">
        <v>23</v>
      </c>
      <c r="B859" s="1" t="s">
        <v>1637</v>
      </c>
      <c r="C859" s="2" t="s">
        <v>1638</v>
      </c>
      <c r="D859" s="1" t="s">
        <v>220</v>
      </c>
      <c r="E859" s="3" t="s">
        <v>214</v>
      </c>
      <c r="F859" s="3" t="s">
        <v>1645</v>
      </c>
      <c r="G859" s="3">
        <f>TRUNC(F859*E859,2)</f>
        <v>3.75</v>
      </c>
    </row>
    <row r="860" spans="1:7" ht="36">
      <c r="A860" s="1" t="s">
        <v>23</v>
      </c>
      <c r="B860" s="1" t="s">
        <v>1639</v>
      </c>
      <c r="C860" s="2" t="s">
        <v>1640</v>
      </c>
      <c r="D860" s="1" t="s">
        <v>220</v>
      </c>
      <c r="E860" s="3" t="s">
        <v>214</v>
      </c>
      <c r="F860" s="3" t="s">
        <v>1646</v>
      </c>
      <c r="G860" s="3">
        <f>TRUNC(F860*E860,2)</f>
        <v>0.44</v>
      </c>
    </row>
    <row r="861" spans="1:7">
      <c r="A861" s="1315" t="s">
        <v>252</v>
      </c>
      <c r="B861" s="1316"/>
      <c r="C861" s="1316"/>
      <c r="D861" s="1316"/>
      <c r="E861" s="1316"/>
      <c r="F861" s="1317"/>
      <c r="G861" s="3">
        <f>SUM(G859:G860)</f>
        <v>4.1900000000000004</v>
      </c>
    </row>
    <row r="862" spans="1:7">
      <c r="A862" s="4"/>
      <c r="B862" s="4"/>
      <c r="C862" s="5"/>
      <c r="D862" s="4"/>
      <c r="E862" s="8"/>
      <c r="F862" s="3"/>
      <c r="G862" s="3"/>
    </row>
    <row r="863" spans="1:7">
      <c r="A863" s="4"/>
      <c r="B863" s="4"/>
      <c r="C863" s="5"/>
      <c r="D863" s="4"/>
      <c r="E863" s="8"/>
      <c r="F863" s="3"/>
      <c r="G863" s="3"/>
    </row>
    <row r="864" spans="1:7">
      <c r="A864" s="4"/>
      <c r="B864" s="4"/>
      <c r="C864" s="5"/>
      <c r="D864" s="4"/>
      <c r="E864" s="8"/>
      <c r="F864" s="3"/>
      <c r="G864" s="3"/>
    </row>
    <row r="865" spans="1:7">
      <c r="A865" s="4"/>
      <c r="B865" s="4"/>
      <c r="C865" s="5"/>
      <c r="D865" s="4"/>
      <c r="E865" s="8"/>
      <c r="F865" s="3"/>
      <c r="G865" s="3"/>
    </row>
    <row r="866" spans="1:7">
      <c r="A866" s="4"/>
      <c r="B866" s="4"/>
      <c r="C866" s="5"/>
      <c r="D866" s="4"/>
      <c r="E866" s="8"/>
      <c r="F866" s="3"/>
      <c r="G866" s="3"/>
    </row>
    <row r="867" spans="1:7">
      <c r="A867" s="4"/>
      <c r="B867" s="4"/>
      <c r="C867" s="5"/>
      <c r="D867" s="4"/>
      <c r="E867" s="8"/>
      <c r="F867" s="3"/>
      <c r="G867" s="3"/>
    </row>
    <row r="868" spans="1:7">
      <c r="A868" s="4"/>
      <c r="B868" s="4"/>
      <c r="C868" s="5"/>
      <c r="D868" s="4"/>
      <c r="E868" s="8"/>
      <c r="F868" s="3"/>
      <c r="G868" s="3"/>
    </row>
    <row r="869" spans="1:7">
      <c r="A869" s="4"/>
      <c r="B869" s="4"/>
      <c r="C869" s="5"/>
      <c r="D869" s="4"/>
      <c r="E869" s="8"/>
      <c r="F869" s="3"/>
      <c r="G869" s="3"/>
    </row>
    <row r="870" spans="1:7">
      <c r="A870" s="4"/>
      <c r="B870" s="4"/>
      <c r="C870" s="5"/>
      <c r="D870" s="4"/>
      <c r="E870" s="8"/>
      <c r="F870" s="3"/>
      <c r="G870" s="3"/>
    </row>
    <row r="871" spans="1:7">
      <c r="A871" s="4"/>
      <c r="B871" s="4"/>
      <c r="C871" s="5"/>
      <c r="D871" s="4"/>
      <c r="E871" s="8"/>
      <c r="F871" s="3"/>
      <c r="G871" s="3"/>
    </row>
    <row r="872" spans="1:7">
      <c r="A872" s="4"/>
      <c r="B872" s="4"/>
      <c r="C872" s="5"/>
      <c r="D872" s="4"/>
      <c r="E872" s="8"/>
      <c r="F872" s="3"/>
      <c r="G872" s="3"/>
    </row>
    <row r="873" spans="1:7">
      <c r="A873" s="4"/>
      <c r="B873" s="4"/>
      <c r="C873" s="5"/>
      <c r="D873" s="4"/>
      <c r="E873" s="8"/>
      <c r="F873" s="3"/>
      <c r="G873" s="3"/>
    </row>
    <row r="874" spans="1:7">
      <c r="A874" s="4"/>
      <c r="B874" s="4"/>
      <c r="C874" s="5"/>
      <c r="D874" s="4"/>
      <c r="E874" s="8"/>
      <c r="F874" s="3"/>
      <c r="G874" s="3"/>
    </row>
    <row r="875" spans="1:7">
      <c r="A875" s="4"/>
      <c r="B875" s="4"/>
      <c r="C875" s="5"/>
      <c r="D875" s="4"/>
      <c r="E875" s="8"/>
      <c r="F875" s="3"/>
      <c r="G875" s="3"/>
    </row>
    <row r="876" spans="1:7">
      <c r="A876" s="4"/>
      <c r="B876" s="4"/>
      <c r="C876" s="5"/>
      <c r="D876" s="4"/>
      <c r="E876" s="8"/>
      <c r="F876" s="3"/>
      <c r="G876" s="3"/>
    </row>
    <row r="877" spans="1:7">
      <c r="A877" s="4"/>
      <c r="B877" s="4"/>
      <c r="C877" s="5"/>
      <c r="D877" s="4"/>
      <c r="E877" s="8"/>
      <c r="F877" s="3"/>
      <c r="G877" s="3"/>
    </row>
    <row r="878" spans="1:7">
      <c r="A878" s="4"/>
      <c r="B878" s="4"/>
      <c r="C878" s="5"/>
      <c r="D878" s="4"/>
      <c r="E878" s="8"/>
      <c r="F878" s="3"/>
      <c r="G878" s="3"/>
    </row>
    <row r="879" spans="1:7">
      <c r="A879" s="4"/>
      <c r="B879" s="4"/>
      <c r="C879" s="5"/>
      <c r="D879" s="4"/>
      <c r="E879" s="8"/>
      <c r="F879" s="3"/>
      <c r="G879" s="3"/>
    </row>
    <row r="880" spans="1:7">
      <c r="A880" s="4"/>
      <c r="B880" s="4"/>
      <c r="C880" s="5"/>
      <c r="D880" s="4"/>
      <c r="E880" s="8"/>
      <c r="F880" s="3"/>
      <c r="G880" s="3"/>
    </row>
    <row r="881" spans="1:7">
      <c r="A881" s="4"/>
      <c r="B881" s="4"/>
      <c r="C881" s="5"/>
      <c r="D881" s="4"/>
      <c r="E881" s="8"/>
      <c r="F881" s="3"/>
      <c r="G881" s="3"/>
    </row>
    <row r="882" spans="1:7">
      <c r="A882" s="4"/>
      <c r="B882" s="4"/>
      <c r="C882" s="5"/>
      <c r="D882" s="4"/>
      <c r="E882" s="8"/>
      <c r="F882" s="3"/>
      <c r="G882" s="3"/>
    </row>
    <row r="883" spans="1:7">
      <c r="A883" s="4"/>
      <c r="B883" s="4"/>
      <c r="C883" s="5"/>
      <c r="D883" s="4"/>
      <c r="E883" s="8"/>
      <c r="F883" s="3"/>
      <c r="G883" s="3"/>
    </row>
    <row r="884" spans="1:7">
      <c r="A884" s="4"/>
      <c r="B884" s="4"/>
      <c r="C884" s="5"/>
      <c r="D884" s="4"/>
      <c r="E884" s="8"/>
      <c r="F884" s="3"/>
      <c r="G884" s="3"/>
    </row>
    <row r="885" spans="1:7">
      <c r="A885" s="4"/>
      <c r="B885" s="4"/>
      <c r="C885" s="5"/>
      <c r="D885" s="4"/>
      <c r="E885" s="8"/>
      <c r="F885" s="3"/>
      <c r="G885" s="3"/>
    </row>
    <row r="886" spans="1:7">
      <c r="A886" s="4"/>
      <c r="B886" s="4"/>
      <c r="C886" s="5"/>
      <c r="D886" s="4"/>
      <c r="E886" s="8"/>
      <c r="F886" s="3"/>
      <c r="G886" s="3"/>
    </row>
    <row r="887" spans="1:7">
      <c r="A887" s="4"/>
      <c r="B887" s="4"/>
      <c r="C887" s="5"/>
      <c r="D887" s="4"/>
      <c r="E887" s="8"/>
      <c r="F887" s="3"/>
      <c r="G887" s="3"/>
    </row>
    <row r="888" spans="1:7">
      <c r="A888" s="4"/>
      <c r="B888" s="4"/>
      <c r="C888" s="5"/>
      <c r="D888" s="4"/>
      <c r="E888" s="8"/>
      <c r="F888" s="3"/>
      <c r="G888" s="3"/>
    </row>
    <row r="889" spans="1:7">
      <c r="A889" s="4"/>
      <c r="B889" s="4"/>
      <c r="C889" s="5"/>
      <c r="D889" s="4"/>
      <c r="E889" s="8"/>
      <c r="F889" s="3"/>
      <c r="G889" s="3"/>
    </row>
    <row r="890" spans="1:7">
      <c r="A890" s="4"/>
      <c r="B890" s="4"/>
      <c r="C890" s="5"/>
      <c r="D890" s="4"/>
      <c r="E890" s="8"/>
      <c r="F890" s="3"/>
      <c r="G890" s="3"/>
    </row>
    <row r="891" spans="1:7">
      <c r="A891" s="4"/>
      <c r="B891" s="4"/>
      <c r="C891" s="5"/>
      <c r="D891" s="4"/>
      <c r="E891" s="8"/>
      <c r="F891" s="3"/>
      <c r="G891" s="3"/>
    </row>
    <row r="892" spans="1:7">
      <c r="A892" s="4"/>
      <c r="B892" s="4"/>
      <c r="C892" s="5"/>
      <c r="D892" s="4"/>
      <c r="E892" s="8"/>
      <c r="F892" s="3"/>
      <c r="G892" s="3"/>
    </row>
    <row r="893" spans="1:7">
      <c r="A893" s="4"/>
      <c r="B893" s="4"/>
      <c r="C893" s="5"/>
      <c r="D893" s="4"/>
      <c r="E893" s="8"/>
      <c r="F893" s="3"/>
      <c r="G893" s="3"/>
    </row>
    <row r="894" spans="1:7">
      <c r="A894" s="4"/>
      <c r="B894" s="4"/>
      <c r="C894" s="5"/>
      <c r="D894" s="4"/>
      <c r="E894" s="8"/>
      <c r="F894" s="3"/>
      <c r="G894" s="3"/>
    </row>
    <row r="895" spans="1:7">
      <c r="A895" s="4"/>
      <c r="B895" s="4"/>
      <c r="C895" s="5"/>
      <c r="D895" s="4"/>
      <c r="E895" s="8"/>
      <c r="F895" s="3"/>
      <c r="G895" s="3"/>
    </row>
    <row r="896" spans="1:7">
      <c r="A896" s="4"/>
      <c r="B896" s="4"/>
      <c r="C896" s="5"/>
      <c r="D896" s="4"/>
      <c r="E896" s="8"/>
      <c r="F896" s="3"/>
      <c r="G896" s="3"/>
    </row>
    <row r="897" spans="1:7">
      <c r="A897" s="4"/>
      <c r="B897" s="4"/>
      <c r="C897" s="5"/>
      <c r="D897" s="4"/>
      <c r="E897" s="8"/>
      <c r="F897" s="3"/>
      <c r="G897" s="3"/>
    </row>
    <row r="898" spans="1:7">
      <c r="A898" s="4"/>
      <c r="B898" s="4"/>
      <c r="C898" s="5"/>
      <c r="D898" s="4"/>
      <c r="E898" s="8"/>
      <c r="F898" s="3"/>
      <c r="G898" s="3"/>
    </row>
    <row r="899" spans="1:7">
      <c r="A899" s="4"/>
      <c r="B899" s="4"/>
      <c r="C899" s="5"/>
      <c r="D899" s="4"/>
      <c r="E899" s="8"/>
      <c r="F899" s="3"/>
      <c r="G899" s="3"/>
    </row>
    <row r="900" spans="1:7">
      <c r="A900" s="4"/>
      <c r="B900" s="4"/>
      <c r="C900" s="5"/>
      <c r="D900" s="4"/>
      <c r="E900" s="8"/>
      <c r="F900" s="3"/>
      <c r="G900" s="3"/>
    </row>
    <row r="901" spans="1:7">
      <c r="A901" s="4"/>
      <c r="B901" s="4"/>
      <c r="C901" s="5"/>
      <c r="D901" s="4"/>
      <c r="E901" s="8"/>
      <c r="F901" s="3"/>
      <c r="G901" s="3"/>
    </row>
    <row r="902" spans="1:7">
      <c r="A902" s="4"/>
      <c r="B902" s="4"/>
      <c r="C902" s="5"/>
      <c r="D902" s="4"/>
      <c r="E902" s="8"/>
      <c r="F902" s="3"/>
      <c r="G902" s="3"/>
    </row>
    <row r="903" spans="1:7">
      <c r="A903" s="4"/>
      <c r="B903" s="4"/>
      <c r="C903" s="5"/>
      <c r="D903" s="4"/>
      <c r="E903" s="8"/>
      <c r="F903" s="3"/>
      <c r="G903" s="3"/>
    </row>
    <row r="904" spans="1:7">
      <c r="A904" s="4"/>
      <c r="B904" s="4"/>
      <c r="C904" s="5"/>
      <c r="D904" s="4"/>
      <c r="E904" s="8"/>
      <c r="F904" s="3"/>
      <c r="G904" s="3"/>
    </row>
    <row r="905" spans="1:7">
      <c r="A905" s="4"/>
      <c r="B905" s="4"/>
      <c r="C905" s="5"/>
      <c r="D905" s="4"/>
      <c r="E905" s="8"/>
      <c r="F905" s="3"/>
      <c r="G905" s="3"/>
    </row>
    <row r="906" spans="1:7">
      <c r="A906" s="4"/>
      <c r="B906" s="4"/>
      <c r="C906" s="5"/>
      <c r="D906" s="4"/>
      <c r="E906" s="8"/>
      <c r="F906" s="3"/>
      <c r="G906" s="3"/>
    </row>
    <row r="907" spans="1:7">
      <c r="A907" s="4"/>
      <c r="B907" s="4"/>
      <c r="C907" s="5"/>
      <c r="D907" s="4"/>
      <c r="E907" s="8"/>
      <c r="F907" s="3"/>
      <c r="G907" s="3"/>
    </row>
    <row r="908" spans="1:7">
      <c r="A908" s="4"/>
      <c r="B908" s="4"/>
      <c r="C908" s="5"/>
      <c r="D908" s="4"/>
      <c r="E908" s="8"/>
      <c r="F908" s="3"/>
      <c r="G908" s="3"/>
    </row>
    <row r="909" spans="1:7">
      <c r="A909" s="4"/>
      <c r="B909" s="4"/>
      <c r="C909" s="5"/>
      <c r="D909" s="4"/>
      <c r="E909" s="8"/>
      <c r="F909" s="3"/>
      <c r="G909" s="3"/>
    </row>
    <row r="910" spans="1:7">
      <c r="A910" s="4"/>
      <c r="B910" s="4"/>
      <c r="C910" s="5"/>
      <c r="D910" s="4"/>
      <c r="E910" s="8"/>
      <c r="F910" s="3"/>
      <c r="G910" s="3"/>
    </row>
    <row r="911" spans="1:7">
      <c r="A911" s="4"/>
      <c r="B911" s="4"/>
      <c r="C911" s="5"/>
      <c r="D911" s="4"/>
      <c r="E911" s="8"/>
      <c r="F911" s="3"/>
      <c r="G911" s="3"/>
    </row>
    <row r="912" spans="1:7">
      <c r="A912" s="4"/>
      <c r="B912" s="4"/>
      <c r="C912" s="5"/>
      <c r="D912" s="4"/>
      <c r="E912" s="8"/>
      <c r="F912" s="3"/>
      <c r="G912" s="3"/>
    </row>
    <row r="913" spans="1:7">
      <c r="A913" s="4"/>
      <c r="B913" s="4"/>
      <c r="C913" s="5"/>
      <c r="D913" s="4"/>
      <c r="E913" s="8"/>
      <c r="F913" s="3"/>
      <c r="G913" s="3"/>
    </row>
    <row r="914" spans="1:7">
      <c r="A914" s="4"/>
      <c r="B914" s="4"/>
      <c r="C914" s="5"/>
      <c r="D914" s="4"/>
      <c r="E914" s="8"/>
      <c r="F914" s="3"/>
      <c r="G914" s="3"/>
    </row>
    <row r="915" spans="1:7">
      <c r="A915" s="4"/>
      <c r="B915" s="4"/>
      <c r="C915" s="5"/>
      <c r="D915" s="4"/>
      <c r="E915" s="8"/>
      <c r="F915" s="3"/>
      <c r="G915" s="3"/>
    </row>
    <row r="916" spans="1:7">
      <c r="A916" s="4"/>
      <c r="B916" s="4"/>
      <c r="C916" s="5"/>
      <c r="D916" s="4"/>
      <c r="E916" s="8"/>
      <c r="F916" s="3"/>
      <c r="G916" s="3"/>
    </row>
    <row r="917" spans="1:7">
      <c r="A917" s="4"/>
      <c r="B917" s="4"/>
      <c r="C917" s="5"/>
      <c r="D917" s="4"/>
      <c r="E917" s="8"/>
      <c r="F917" s="3"/>
      <c r="G917" s="3"/>
    </row>
    <row r="918" spans="1:7">
      <c r="A918" s="4"/>
      <c r="B918" s="4"/>
      <c r="C918" s="5"/>
      <c r="D918" s="4"/>
      <c r="E918" s="8"/>
      <c r="F918" s="3"/>
      <c r="G918" s="3"/>
    </row>
    <row r="919" spans="1:7">
      <c r="A919" s="4"/>
      <c r="B919" s="4"/>
      <c r="C919" s="5"/>
      <c r="D919" s="4"/>
      <c r="E919" s="8"/>
      <c r="F919" s="3"/>
      <c r="G919" s="3"/>
    </row>
    <row r="920" spans="1:7">
      <c r="A920" s="4"/>
      <c r="B920" s="4"/>
      <c r="C920" s="5"/>
      <c r="D920" s="4"/>
      <c r="E920" s="8"/>
      <c r="F920" s="3"/>
      <c r="G920" s="3"/>
    </row>
    <row r="921" spans="1:7">
      <c r="A921" s="4"/>
      <c r="B921" s="4"/>
      <c r="C921" s="5"/>
      <c r="D921" s="4"/>
      <c r="E921" s="8"/>
      <c r="F921" s="3"/>
      <c r="G921" s="3"/>
    </row>
    <row r="922" spans="1:7">
      <c r="A922" s="4"/>
      <c r="B922" s="4"/>
      <c r="C922" s="5"/>
      <c r="D922" s="4"/>
      <c r="E922" s="8"/>
      <c r="F922" s="3"/>
      <c r="G922" s="3"/>
    </row>
    <row r="923" spans="1:7">
      <c r="A923" s="4"/>
      <c r="B923" s="4"/>
      <c r="C923" s="5"/>
      <c r="D923" s="4"/>
      <c r="E923" s="8"/>
      <c r="F923" s="3"/>
      <c r="G923" s="3"/>
    </row>
    <row r="924" spans="1:7">
      <c r="A924" s="4"/>
      <c r="B924" s="4"/>
      <c r="C924" s="5"/>
      <c r="D924" s="4"/>
      <c r="E924" s="8"/>
      <c r="F924" s="3"/>
      <c r="G924" s="3"/>
    </row>
    <row r="925" spans="1:7">
      <c r="A925" s="4"/>
      <c r="B925" s="4"/>
      <c r="C925" s="5"/>
      <c r="D925" s="4"/>
      <c r="E925" s="8"/>
      <c r="F925" s="3"/>
      <c r="G925" s="3"/>
    </row>
    <row r="926" spans="1:7">
      <c r="A926" s="4"/>
      <c r="B926" s="4"/>
      <c r="C926" s="5"/>
      <c r="D926" s="4"/>
      <c r="E926" s="8"/>
      <c r="F926" s="3"/>
      <c r="G926" s="3"/>
    </row>
    <row r="927" spans="1:7">
      <c r="A927" s="4"/>
      <c r="B927" s="4"/>
      <c r="C927" s="5"/>
      <c r="D927" s="4"/>
      <c r="E927" s="8"/>
      <c r="F927" s="3"/>
      <c r="G927" s="3"/>
    </row>
    <row r="928" spans="1:7">
      <c r="A928" s="4"/>
      <c r="B928" s="4"/>
      <c r="C928" s="5"/>
      <c r="D928" s="4"/>
      <c r="E928" s="8"/>
      <c r="F928" s="3"/>
      <c r="G928" s="3"/>
    </row>
    <row r="929" spans="1:7">
      <c r="A929" s="4"/>
      <c r="B929" s="4"/>
      <c r="C929" s="5"/>
      <c r="D929" s="4"/>
      <c r="E929" s="8"/>
      <c r="F929" s="3"/>
      <c r="G929" s="3"/>
    </row>
    <row r="930" spans="1:7">
      <c r="A930" s="4"/>
      <c r="B930" s="4"/>
      <c r="C930" s="5"/>
      <c r="D930" s="4"/>
      <c r="E930" s="8"/>
      <c r="F930" s="3"/>
      <c r="G930" s="3"/>
    </row>
    <row r="931" spans="1:7">
      <c r="A931" s="4"/>
      <c r="B931" s="4"/>
      <c r="C931" s="5"/>
      <c r="D931" s="4"/>
      <c r="E931" s="8"/>
      <c r="F931" s="3"/>
      <c r="G931" s="3"/>
    </row>
    <row r="932" spans="1:7">
      <c r="A932" s="4"/>
      <c r="B932" s="4"/>
      <c r="C932" s="5"/>
      <c r="D932" s="4"/>
      <c r="E932" s="8"/>
      <c r="F932" s="3"/>
      <c r="G932" s="3"/>
    </row>
    <row r="933" spans="1:7">
      <c r="A933" s="4"/>
      <c r="B933" s="4"/>
      <c r="C933" s="5"/>
      <c r="D933" s="4"/>
      <c r="E933" s="8"/>
      <c r="F933" s="3"/>
      <c r="G933" s="3"/>
    </row>
    <row r="934" spans="1:7">
      <c r="A934" s="4"/>
      <c r="B934" s="4"/>
      <c r="C934" s="5"/>
      <c r="D934" s="4"/>
      <c r="E934" s="8"/>
      <c r="F934" s="3"/>
      <c r="G934" s="3"/>
    </row>
    <row r="935" spans="1:7">
      <c r="A935" s="4"/>
      <c r="B935" s="4"/>
      <c r="C935" s="5"/>
      <c r="D935" s="4"/>
      <c r="E935" s="8"/>
      <c r="F935" s="3"/>
      <c r="G935" s="3"/>
    </row>
    <row r="936" spans="1:7">
      <c r="A936" s="4"/>
      <c r="B936" s="4"/>
      <c r="C936" s="5"/>
      <c r="D936" s="4"/>
      <c r="E936" s="8"/>
      <c r="F936" s="3"/>
      <c r="G936" s="3"/>
    </row>
    <row r="937" spans="1:7">
      <c r="A937" s="4"/>
      <c r="B937" s="4"/>
      <c r="C937" s="5"/>
      <c r="D937" s="4"/>
      <c r="E937" s="8"/>
      <c r="F937" s="3"/>
      <c r="G937" s="3"/>
    </row>
    <row r="938" spans="1:7">
      <c r="A938" s="4"/>
      <c r="B938" s="4"/>
      <c r="C938" s="5"/>
      <c r="D938" s="4"/>
      <c r="E938" s="8"/>
      <c r="F938" s="3"/>
      <c r="G938" s="3"/>
    </row>
    <row r="939" spans="1:7">
      <c r="A939" s="4"/>
      <c r="B939" s="4"/>
      <c r="C939" s="5"/>
      <c r="D939" s="4"/>
      <c r="E939" s="8"/>
      <c r="F939" s="3"/>
      <c r="G939" s="3"/>
    </row>
    <row r="940" spans="1:7">
      <c r="A940" s="4"/>
      <c r="B940" s="4"/>
      <c r="C940" s="5"/>
      <c r="D940" s="4"/>
      <c r="E940" s="8"/>
      <c r="F940" s="3"/>
      <c r="G940" s="3"/>
    </row>
    <row r="941" spans="1:7">
      <c r="A941" s="4"/>
      <c r="B941" s="4"/>
      <c r="C941" s="5"/>
      <c r="D941" s="4"/>
      <c r="E941" s="8"/>
      <c r="F941" s="3"/>
      <c r="G941" s="3"/>
    </row>
    <row r="942" spans="1:7">
      <c r="A942" s="4"/>
      <c r="B942" s="4"/>
      <c r="C942" s="5"/>
      <c r="D942" s="4"/>
      <c r="E942" s="8"/>
      <c r="F942" s="3"/>
      <c r="G942" s="3"/>
    </row>
    <row r="943" spans="1:7">
      <c r="A943" s="4"/>
      <c r="B943" s="4"/>
      <c r="C943" s="5"/>
      <c r="D943" s="4"/>
      <c r="E943" s="8"/>
      <c r="F943" s="3"/>
      <c r="G943" s="3"/>
    </row>
    <row r="944" spans="1:7">
      <c r="A944" s="4"/>
      <c r="B944" s="4"/>
      <c r="C944" s="5"/>
      <c r="D944" s="4"/>
      <c r="E944" s="8"/>
      <c r="F944" s="3"/>
      <c r="G944" s="3"/>
    </row>
    <row r="945" spans="1:7">
      <c r="A945" s="4"/>
      <c r="B945" s="4"/>
      <c r="C945" s="5"/>
      <c r="D945" s="4"/>
      <c r="E945" s="8"/>
      <c r="F945" s="3"/>
      <c r="G945" s="3"/>
    </row>
    <row r="946" spans="1:7">
      <c r="A946" s="4"/>
      <c r="B946" s="4"/>
      <c r="C946" s="5"/>
      <c r="D946" s="4"/>
      <c r="E946" s="8"/>
      <c r="F946" s="3"/>
      <c r="G946" s="3"/>
    </row>
    <row r="947" spans="1:7">
      <c r="A947" s="4"/>
      <c r="B947" s="4"/>
      <c r="C947" s="5"/>
      <c r="D947" s="4"/>
      <c r="E947" s="8"/>
      <c r="F947" s="3"/>
      <c r="G947" s="3"/>
    </row>
    <row r="948" spans="1:7">
      <c r="A948" s="4"/>
      <c r="B948" s="4"/>
      <c r="C948" s="5"/>
      <c r="D948" s="4"/>
      <c r="E948" s="8"/>
      <c r="F948" s="3"/>
      <c r="G948" s="3"/>
    </row>
    <row r="949" spans="1:7">
      <c r="A949" s="4"/>
      <c r="B949" s="4"/>
      <c r="C949" s="5"/>
      <c r="D949" s="4"/>
      <c r="E949" s="8"/>
      <c r="F949" s="3"/>
      <c r="G949" s="3"/>
    </row>
    <row r="950" spans="1:7">
      <c r="A950" s="4"/>
      <c r="B950" s="4"/>
      <c r="C950" s="5"/>
      <c r="D950" s="4"/>
      <c r="E950" s="8"/>
      <c r="F950" s="3"/>
      <c r="G950" s="3"/>
    </row>
    <row r="951" spans="1:7">
      <c r="A951" s="4"/>
      <c r="B951" s="4"/>
      <c r="C951" s="5"/>
      <c r="D951" s="4"/>
      <c r="E951" s="8"/>
      <c r="F951" s="3"/>
      <c r="G951" s="3"/>
    </row>
    <row r="952" spans="1:7">
      <c r="A952" s="4"/>
      <c r="B952" s="4"/>
      <c r="C952" s="5"/>
      <c r="D952" s="4"/>
      <c r="E952" s="8"/>
      <c r="F952" s="3"/>
      <c r="G952" s="3"/>
    </row>
    <row r="953" spans="1:7">
      <c r="A953" s="4"/>
      <c r="B953" s="4"/>
      <c r="C953" s="5"/>
      <c r="D953" s="4"/>
      <c r="E953" s="8"/>
      <c r="F953" s="3"/>
      <c r="G953" s="3"/>
    </row>
    <row r="954" spans="1:7">
      <c r="A954" s="4"/>
      <c r="B954" s="4"/>
      <c r="C954" s="5"/>
      <c r="D954" s="4"/>
      <c r="E954" s="8"/>
      <c r="F954" s="3"/>
      <c r="G954" s="3"/>
    </row>
    <row r="955" spans="1:7">
      <c r="A955" s="4"/>
      <c r="B955" s="4"/>
      <c r="C955" s="5"/>
      <c r="D955" s="4"/>
      <c r="E955" s="8"/>
      <c r="F955" s="3"/>
      <c r="G955" s="3"/>
    </row>
    <row r="956" spans="1:7">
      <c r="A956" s="4"/>
      <c r="B956" s="4"/>
      <c r="C956" s="5"/>
      <c r="D956" s="4"/>
      <c r="E956" s="8"/>
      <c r="F956" s="3"/>
      <c r="G956" s="3"/>
    </row>
    <row r="957" spans="1:7">
      <c r="A957" s="4"/>
      <c r="B957" s="4"/>
      <c r="C957" s="5"/>
      <c r="D957" s="4"/>
      <c r="E957" s="8"/>
      <c r="F957" s="3"/>
      <c r="G957" s="3"/>
    </row>
    <row r="958" spans="1:7">
      <c r="A958" s="4"/>
      <c r="B958" s="4"/>
      <c r="C958" s="5"/>
      <c r="D958" s="4"/>
      <c r="E958" s="8"/>
      <c r="F958" s="3"/>
      <c r="G958" s="3"/>
    </row>
    <row r="959" spans="1:7">
      <c r="A959" s="4"/>
      <c r="B959" s="4"/>
      <c r="C959" s="5"/>
      <c r="D959" s="4"/>
      <c r="E959" s="8"/>
      <c r="F959" s="3"/>
      <c r="G959" s="3"/>
    </row>
    <row r="960" spans="1:7">
      <c r="A960" s="4"/>
      <c r="B960" s="4"/>
      <c r="C960" s="5"/>
      <c r="D960" s="4"/>
      <c r="E960" s="8"/>
      <c r="F960" s="3"/>
      <c r="G960" s="3"/>
    </row>
    <row r="961" spans="1:7">
      <c r="A961" s="4"/>
      <c r="B961" s="4"/>
      <c r="C961" s="5"/>
      <c r="D961" s="4"/>
      <c r="E961" s="8"/>
      <c r="F961" s="3"/>
      <c r="G961" s="3"/>
    </row>
    <row r="962" spans="1:7">
      <c r="A962" s="4"/>
      <c r="B962" s="4"/>
      <c r="C962" s="5"/>
      <c r="D962" s="4"/>
      <c r="E962" s="8"/>
      <c r="F962" s="3"/>
      <c r="G962" s="3"/>
    </row>
    <row r="963" spans="1:7">
      <c r="A963" s="4"/>
      <c r="B963" s="4"/>
      <c r="C963" s="5"/>
      <c r="D963" s="4"/>
      <c r="E963" s="8"/>
      <c r="F963" s="3"/>
      <c r="G963" s="3"/>
    </row>
    <row r="964" spans="1:7">
      <c r="A964" s="4"/>
      <c r="B964" s="4"/>
      <c r="C964" s="5"/>
      <c r="D964" s="4"/>
      <c r="E964" s="8"/>
      <c r="F964" s="3"/>
      <c r="G964" s="3"/>
    </row>
    <row r="965" spans="1:7">
      <c r="A965" s="4"/>
      <c r="B965" s="4"/>
      <c r="C965" s="5"/>
      <c r="D965" s="4"/>
      <c r="E965" s="8"/>
      <c r="F965" s="3"/>
      <c r="G965" s="3"/>
    </row>
    <row r="966" spans="1:7">
      <c r="A966" s="4"/>
      <c r="B966" s="4"/>
      <c r="C966" s="5"/>
      <c r="D966" s="4"/>
      <c r="E966" s="8"/>
      <c r="F966" s="3"/>
      <c r="G966" s="3"/>
    </row>
    <row r="967" spans="1:7">
      <c r="A967" s="4"/>
      <c r="B967" s="4"/>
      <c r="C967" s="5"/>
      <c r="D967" s="4"/>
      <c r="E967" s="8"/>
      <c r="F967" s="3"/>
      <c r="G967" s="3"/>
    </row>
    <row r="968" spans="1:7">
      <c r="A968" s="4"/>
      <c r="B968" s="4"/>
      <c r="C968" s="5"/>
      <c r="D968" s="4"/>
      <c r="E968" s="8"/>
      <c r="F968" s="3"/>
      <c r="G968" s="3"/>
    </row>
    <row r="969" spans="1:7">
      <c r="A969" s="4"/>
      <c r="B969" s="4"/>
      <c r="C969" s="5"/>
      <c r="D969" s="4"/>
      <c r="E969" s="8"/>
      <c r="F969" s="3"/>
      <c r="G969" s="3"/>
    </row>
    <row r="970" spans="1:7">
      <c r="A970" s="4"/>
      <c r="B970" s="4"/>
      <c r="C970" s="5"/>
      <c r="D970" s="4"/>
      <c r="E970" s="8"/>
      <c r="F970" s="3"/>
      <c r="G970" s="3"/>
    </row>
    <row r="971" spans="1:7">
      <c r="A971" s="4"/>
      <c r="B971" s="4"/>
      <c r="C971" s="5"/>
      <c r="D971" s="4"/>
      <c r="E971" s="8"/>
      <c r="F971" s="3"/>
      <c r="G971" s="3"/>
    </row>
    <row r="972" spans="1:7">
      <c r="A972" s="4"/>
      <c r="B972" s="4"/>
      <c r="C972" s="5"/>
      <c r="D972" s="4"/>
      <c r="E972" s="8"/>
      <c r="F972" s="3"/>
      <c r="G972" s="3"/>
    </row>
    <row r="973" spans="1:7">
      <c r="A973" s="4"/>
      <c r="B973" s="4"/>
      <c r="C973" s="5"/>
      <c r="D973" s="4"/>
      <c r="E973" s="8"/>
      <c r="F973" s="3"/>
      <c r="G973" s="3"/>
    </row>
    <row r="974" spans="1:7">
      <c r="A974" s="4"/>
      <c r="B974" s="4"/>
      <c r="C974" s="5"/>
      <c r="D974" s="4"/>
      <c r="E974" s="8"/>
      <c r="F974" s="3"/>
      <c r="G974" s="3"/>
    </row>
    <row r="975" spans="1:7">
      <c r="A975" s="4"/>
      <c r="B975" s="4"/>
      <c r="C975" s="5"/>
      <c r="D975" s="4"/>
      <c r="E975" s="8"/>
      <c r="F975" s="3"/>
      <c r="G975" s="3"/>
    </row>
    <row r="976" spans="1:7">
      <c r="A976" s="4"/>
      <c r="B976" s="4"/>
      <c r="C976" s="5"/>
      <c r="D976" s="4"/>
      <c r="E976" s="8"/>
      <c r="F976" s="3"/>
      <c r="G976" s="3"/>
    </row>
    <row r="977" spans="1:7">
      <c r="A977" s="4"/>
      <c r="B977" s="4"/>
      <c r="C977" s="5"/>
      <c r="D977" s="4"/>
      <c r="E977" s="8"/>
      <c r="F977" s="3"/>
      <c r="G977" s="3"/>
    </row>
    <row r="978" spans="1:7">
      <c r="A978" s="4"/>
      <c r="B978" s="4"/>
      <c r="C978" s="5"/>
      <c r="D978" s="4"/>
      <c r="E978" s="8"/>
      <c r="F978" s="3"/>
      <c r="G978" s="3"/>
    </row>
    <row r="979" spans="1:7">
      <c r="A979" s="4"/>
      <c r="B979" s="4"/>
      <c r="C979" s="5"/>
      <c r="D979" s="4"/>
      <c r="E979" s="8"/>
      <c r="F979" s="3"/>
      <c r="G979" s="3"/>
    </row>
    <row r="980" spans="1:7">
      <c r="A980" s="4"/>
      <c r="B980" s="4"/>
      <c r="C980" s="5"/>
      <c r="D980" s="4"/>
      <c r="E980" s="8"/>
      <c r="F980" s="3"/>
      <c r="G980" s="3"/>
    </row>
    <row r="981" spans="1:7">
      <c r="A981" s="4"/>
      <c r="B981" s="4"/>
      <c r="C981" s="5"/>
      <c r="D981" s="4"/>
      <c r="E981" s="8"/>
      <c r="F981" s="3"/>
      <c r="G981" s="3"/>
    </row>
    <row r="982" spans="1:7">
      <c r="A982" s="4"/>
      <c r="B982" s="4"/>
      <c r="C982" s="5"/>
      <c r="D982" s="4"/>
      <c r="E982" s="8"/>
      <c r="F982" s="3"/>
      <c r="G982" s="3"/>
    </row>
    <row r="983" spans="1:7">
      <c r="A983" s="4"/>
      <c r="B983" s="4"/>
      <c r="C983" s="5"/>
      <c r="D983" s="4"/>
      <c r="E983" s="8"/>
      <c r="F983" s="3"/>
      <c r="G983" s="3"/>
    </row>
    <row r="984" spans="1:7">
      <c r="A984" s="4"/>
      <c r="B984" s="4"/>
      <c r="C984" s="5"/>
      <c r="D984" s="4"/>
      <c r="E984" s="8"/>
      <c r="F984" s="3"/>
      <c r="G984" s="3"/>
    </row>
    <row r="985" spans="1:7">
      <c r="A985" s="4"/>
      <c r="B985" s="4"/>
      <c r="C985" s="5"/>
      <c r="D985" s="4"/>
      <c r="E985" s="8"/>
      <c r="F985" s="3"/>
      <c r="G985" s="3"/>
    </row>
    <row r="986" spans="1:7">
      <c r="A986" s="4"/>
      <c r="B986" s="4"/>
      <c r="C986" s="5"/>
      <c r="D986" s="4"/>
      <c r="E986" s="8"/>
      <c r="F986" s="3"/>
      <c r="G986" s="3"/>
    </row>
    <row r="987" spans="1:7">
      <c r="A987" s="4"/>
      <c r="B987" s="4"/>
      <c r="C987" s="5"/>
      <c r="D987" s="4"/>
      <c r="E987" s="8"/>
      <c r="F987" s="3"/>
      <c r="G987" s="3"/>
    </row>
    <row r="988" spans="1:7">
      <c r="A988" s="4"/>
      <c r="B988" s="4"/>
      <c r="C988" s="5"/>
      <c r="D988" s="4"/>
      <c r="E988" s="8"/>
      <c r="F988" s="3"/>
      <c r="G988" s="3"/>
    </row>
    <row r="989" spans="1:7">
      <c r="A989" s="4"/>
      <c r="B989" s="4"/>
      <c r="C989" s="5"/>
      <c r="D989" s="4"/>
      <c r="E989" s="8"/>
      <c r="F989" s="3"/>
      <c r="G989" s="3"/>
    </row>
    <row r="990" spans="1:7">
      <c r="A990" s="4"/>
      <c r="B990" s="4"/>
      <c r="C990" s="5"/>
      <c r="D990" s="4"/>
      <c r="E990" s="8"/>
      <c r="F990" s="3"/>
      <c r="G990" s="3"/>
    </row>
    <row r="991" spans="1:7">
      <c r="A991" s="4"/>
      <c r="B991" s="4"/>
      <c r="C991" s="5"/>
      <c r="D991" s="4"/>
      <c r="E991" s="8"/>
      <c r="F991" s="3"/>
      <c r="G991" s="3"/>
    </row>
    <row r="992" spans="1:7">
      <c r="A992" s="4"/>
      <c r="B992" s="4"/>
      <c r="C992" s="5"/>
      <c r="D992" s="4"/>
      <c r="E992" s="8"/>
      <c r="F992" s="3"/>
      <c r="G992" s="3"/>
    </row>
    <row r="993" spans="1:7">
      <c r="A993" s="4"/>
      <c r="B993" s="4"/>
      <c r="C993" s="5"/>
      <c r="D993" s="4"/>
      <c r="E993" s="8"/>
      <c r="F993" s="3"/>
      <c r="G993" s="3"/>
    </row>
    <row r="994" spans="1:7">
      <c r="A994" s="4"/>
      <c r="B994" s="4"/>
      <c r="C994" s="5"/>
      <c r="D994" s="4"/>
      <c r="E994" s="8"/>
      <c r="F994" s="3"/>
      <c r="G994" s="3"/>
    </row>
    <row r="995" spans="1:7">
      <c r="A995" s="4"/>
      <c r="B995" s="4"/>
      <c r="C995" s="5"/>
      <c r="D995" s="4"/>
      <c r="E995" s="8"/>
      <c r="F995" s="3"/>
      <c r="G995" s="3"/>
    </row>
    <row r="996" spans="1:7">
      <c r="A996" s="4"/>
      <c r="B996" s="4"/>
      <c r="C996" s="5"/>
      <c r="D996" s="4"/>
      <c r="E996" s="8"/>
      <c r="F996" s="3"/>
      <c r="G996" s="3"/>
    </row>
    <row r="997" spans="1:7">
      <c r="A997" s="4"/>
      <c r="B997" s="4"/>
      <c r="C997" s="5"/>
      <c r="D997" s="4"/>
      <c r="E997" s="8"/>
      <c r="F997" s="3"/>
      <c r="G997" s="3"/>
    </row>
    <row r="998" spans="1:7">
      <c r="A998" s="4"/>
      <c r="B998" s="4"/>
      <c r="C998" s="5"/>
      <c r="D998" s="4"/>
      <c r="E998" s="8"/>
      <c r="F998" s="3"/>
      <c r="G998" s="3"/>
    </row>
    <row r="999" spans="1:7">
      <c r="A999" s="4"/>
      <c r="B999" s="4"/>
      <c r="C999" s="5"/>
      <c r="D999" s="4"/>
      <c r="E999" s="8"/>
      <c r="F999" s="3"/>
      <c r="G999" s="3"/>
    </row>
    <row r="1000" spans="1:7">
      <c r="A1000" s="4"/>
      <c r="B1000" s="4"/>
      <c r="C1000" s="5"/>
      <c r="D1000" s="4"/>
      <c r="E1000" s="8"/>
      <c r="F1000" s="3"/>
      <c r="G1000" s="3"/>
    </row>
    <row r="1001" spans="1:7">
      <c r="A1001" s="4"/>
      <c r="B1001" s="4"/>
      <c r="C1001" s="5"/>
      <c r="D1001" s="4"/>
      <c r="E1001" s="8"/>
      <c r="F1001" s="3"/>
      <c r="G1001" s="3"/>
    </row>
    <row r="1002" spans="1:7">
      <c r="A1002" s="4"/>
      <c r="B1002" s="4"/>
      <c r="C1002" s="5"/>
      <c r="D1002" s="4"/>
      <c r="E1002" s="8"/>
      <c r="F1002" s="3"/>
      <c r="G1002" s="3"/>
    </row>
    <row r="1003" spans="1:7">
      <c r="A1003" s="4"/>
      <c r="B1003" s="4"/>
      <c r="C1003" s="5"/>
      <c r="D1003" s="4"/>
      <c r="E1003" s="8"/>
      <c r="F1003" s="3"/>
      <c r="G1003" s="3"/>
    </row>
    <row r="1004" spans="1:7">
      <c r="A1004" s="4"/>
      <c r="B1004" s="4"/>
      <c r="C1004" s="5"/>
      <c r="D1004" s="4"/>
      <c r="E1004" s="8"/>
      <c r="F1004" s="3"/>
      <c r="G1004" s="3"/>
    </row>
    <row r="1005" spans="1:7">
      <c r="A1005" s="4"/>
      <c r="B1005" s="4"/>
      <c r="C1005" s="5"/>
      <c r="D1005" s="4"/>
      <c r="E1005" s="8"/>
      <c r="F1005" s="3"/>
      <c r="G1005" s="3"/>
    </row>
    <row r="1006" spans="1:7">
      <c r="A1006" s="4"/>
      <c r="B1006" s="4"/>
      <c r="C1006" s="5"/>
      <c r="D1006" s="4"/>
      <c r="E1006" s="8"/>
      <c r="F1006" s="3"/>
      <c r="G1006" s="3"/>
    </row>
    <row r="1007" spans="1:7">
      <c r="A1007" s="4"/>
      <c r="B1007" s="4"/>
      <c r="C1007" s="5"/>
      <c r="D1007" s="4"/>
      <c r="E1007" s="8"/>
      <c r="F1007" s="3"/>
      <c r="G1007" s="3"/>
    </row>
    <row r="1008" spans="1:7">
      <c r="A1008" s="4"/>
      <c r="B1008" s="4"/>
      <c r="C1008" s="5"/>
      <c r="D1008" s="4"/>
      <c r="E1008" s="8"/>
      <c r="F1008" s="3"/>
      <c r="G1008" s="3"/>
    </row>
    <row r="1009" spans="1:7">
      <c r="A1009" s="4"/>
      <c r="B1009" s="4"/>
      <c r="C1009" s="5"/>
      <c r="D1009" s="4"/>
      <c r="E1009" s="8"/>
      <c r="F1009" s="3"/>
      <c r="G1009" s="3"/>
    </row>
    <row r="1010" spans="1:7">
      <c r="A1010" s="4"/>
      <c r="B1010" s="4"/>
      <c r="C1010" s="5"/>
      <c r="D1010" s="4"/>
      <c r="E1010" s="8"/>
      <c r="F1010" s="3"/>
      <c r="G1010" s="3"/>
    </row>
    <row r="1011" spans="1:7">
      <c r="A1011" s="4"/>
      <c r="B1011" s="4"/>
      <c r="C1011" s="5"/>
      <c r="D1011" s="4"/>
      <c r="E1011" s="8"/>
      <c r="F1011" s="3"/>
      <c r="G1011" s="3"/>
    </row>
    <row r="1012" spans="1:7">
      <c r="A1012" s="4"/>
      <c r="B1012" s="4"/>
      <c r="C1012" s="5"/>
      <c r="D1012" s="4"/>
      <c r="E1012" s="8"/>
      <c r="F1012" s="3"/>
      <c r="G1012" s="3"/>
    </row>
    <row r="1013" spans="1:7">
      <c r="A1013" s="4"/>
      <c r="B1013" s="4"/>
      <c r="C1013" s="5"/>
      <c r="D1013" s="4"/>
      <c r="E1013" s="8"/>
      <c r="F1013" s="3"/>
      <c r="G1013" s="3"/>
    </row>
    <row r="1014" spans="1:7">
      <c r="A1014" s="4"/>
      <c r="B1014" s="4"/>
      <c r="C1014" s="5"/>
      <c r="D1014" s="4"/>
      <c r="E1014" s="8"/>
      <c r="F1014" s="3"/>
      <c r="G1014" s="3"/>
    </row>
    <row r="1015" spans="1:7">
      <c r="A1015" s="4"/>
      <c r="B1015" s="4"/>
      <c r="C1015" s="5"/>
      <c r="D1015" s="4"/>
      <c r="E1015" s="8"/>
      <c r="F1015" s="3"/>
      <c r="G1015" s="3"/>
    </row>
    <row r="1016" spans="1:7">
      <c r="A1016" s="4"/>
      <c r="B1016" s="4"/>
      <c r="C1016" s="5"/>
      <c r="D1016" s="4"/>
      <c r="E1016" s="8"/>
      <c r="F1016" s="3"/>
      <c r="G1016" s="3"/>
    </row>
    <row r="1017" spans="1:7">
      <c r="A1017" s="4"/>
      <c r="B1017" s="4"/>
      <c r="C1017" s="5"/>
      <c r="D1017" s="4"/>
      <c r="E1017" s="8"/>
      <c r="F1017" s="3"/>
      <c r="G1017" s="3"/>
    </row>
    <row r="1018" spans="1:7">
      <c r="A1018" s="4"/>
      <c r="B1018" s="4"/>
      <c r="C1018" s="5"/>
      <c r="D1018" s="4"/>
      <c r="E1018" s="8"/>
      <c r="F1018" s="3"/>
      <c r="G1018" s="3"/>
    </row>
    <row r="1019" spans="1:7">
      <c r="A1019" s="4"/>
      <c r="B1019" s="4"/>
      <c r="C1019" s="5"/>
      <c r="D1019" s="4"/>
      <c r="E1019" s="8"/>
      <c r="F1019" s="3"/>
      <c r="G1019" s="3"/>
    </row>
    <row r="1020" spans="1:7">
      <c r="A1020" s="4"/>
      <c r="B1020" s="4"/>
      <c r="C1020" s="5"/>
      <c r="D1020" s="4"/>
      <c r="E1020" s="8"/>
      <c r="F1020" s="3"/>
      <c r="G1020" s="3"/>
    </row>
    <row r="1021" spans="1:7">
      <c r="A1021" s="4"/>
      <c r="B1021" s="4"/>
      <c r="C1021" s="5"/>
      <c r="D1021" s="4"/>
      <c r="E1021" s="8"/>
      <c r="F1021" s="3"/>
      <c r="G1021" s="3"/>
    </row>
    <row r="1022" spans="1:7">
      <c r="A1022" s="4"/>
      <c r="B1022" s="4"/>
      <c r="C1022" s="5"/>
      <c r="D1022" s="4"/>
      <c r="E1022" s="8"/>
      <c r="F1022" s="3"/>
      <c r="G1022" s="3"/>
    </row>
    <row r="1023" spans="1:7">
      <c r="A1023" s="4"/>
      <c r="B1023" s="4"/>
      <c r="C1023" s="5"/>
      <c r="D1023" s="4"/>
      <c r="E1023" s="8"/>
      <c r="F1023" s="3"/>
      <c r="G1023" s="3"/>
    </row>
    <row r="1024" spans="1:7">
      <c r="A1024" s="4"/>
      <c r="B1024" s="4"/>
      <c r="C1024" s="5"/>
      <c r="D1024" s="4"/>
      <c r="E1024" s="8"/>
      <c r="F1024" s="3"/>
      <c r="G1024" s="3"/>
    </row>
    <row r="1025" spans="1:7">
      <c r="A1025" s="4"/>
      <c r="B1025" s="4"/>
      <c r="C1025" s="5"/>
      <c r="D1025" s="4"/>
      <c r="E1025" s="8"/>
      <c r="F1025" s="3"/>
      <c r="G1025" s="3"/>
    </row>
    <row r="1026" spans="1:7">
      <c r="A1026" s="4"/>
      <c r="B1026" s="4"/>
      <c r="C1026" s="5"/>
      <c r="D1026" s="4"/>
      <c r="E1026" s="8"/>
      <c r="F1026" s="3"/>
      <c r="G1026" s="3"/>
    </row>
    <row r="1027" spans="1:7">
      <c r="A1027" s="4"/>
      <c r="B1027" s="4"/>
      <c r="C1027" s="5"/>
      <c r="D1027" s="4"/>
      <c r="E1027" s="8"/>
      <c r="F1027" s="3"/>
      <c r="G1027" s="3"/>
    </row>
    <row r="1028" spans="1:7">
      <c r="A1028" s="4"/>
      <c r="B1028" s="4"/>
      <c r="C1028" s="5"/>
      <c r="D1028" s="4"/>
      <c r="E1028" s="8"/>
      <c r="F1028" s="3"/>
      <c r="G1028" s="3"/>
    </row>
    <row r="1029" spans="1:7">
      <c r="A1029" s="4"/>
      <c r="B1029" s="4"/>
      <c r="C1029" s="5"/>
      <c r="D1029" s="4"/>
      <c r="E1029" s="8"/>
      <c r="F1029" s="3"/>
      <c r="G1029" s="3"/>
    </row>
    <row r="1030" spans="1:7">
      <c r="A1030" s="4"/>
      <c r="B1030" s="4"/>
      <c r="C1030" s="5"/>
      <c r="D1030" s="4"/>
      <c r="E1030" s="8"/>
      <c r="F1030" s="3"/>
      <c r="G1030" s="3"/>
    </row>
    <row r="1031" spans="1:7">
      <c r="A1031" s="4"/>
      <c r="B1031" s="4"/>
      <c r="C1031" s="5"/>
      <c r="D1031" s="4"/>
      <c r="E1031" s="8"/>
      <c r="F1031" s="3"/>
      <c r="G1031" s="3"/>
    </row>
    <row r="1032" spans="1:7">
      <c r="A1032" s="4"/>
      <c r="B1032" s="4"/>
      <c r="C1032" s="5"/>
      <c r="D1032" s="4"/>
      <c r="E1032" s="8"/>
      <c r="F1032" s="3"/>
      <c r="G1032" s="3"/>
    </row>
    <row r="1033" spans="1:7">
      <c r="A1033" s="4"/>
      <c r="B1033" s="4"/>
      <c r="C1033" s="5"/>
      <c r="D1033" s="4"/>
      <c r="E1033" s="8"/>
      <c r="F1033" s="3"/>
      <c r="G1033" s="3"/>
    </row>
    <row r="1034" spans="1:7">
      <c r="A1034" s="4"/>
      <c r="B1034" s="4"/>
      <c r="C1034" s="5"/>
      <c r="D1034" s="4"/>
      <c r="E1034" s="8"/>
      <c r="F1034" s="3"/>
      <c r="G1034" s="3"/>
    </row>
    <row r="1035" spans="1:7">
      <c r="A1035" s="4"/>
      <c r="B1035" s="4"/>
      <c r="C1035" s="5"/>
      <c r="D1035" s="4"/>
      <c r="E1035" s="8"/>
      <c r="F1035" s="3"/>
      <c r="G1035" s="3"/>
    </row>
    <row r="1036" spans="1:7">
      <c r="A1036" s="4"/>
      <c r="B1036" s="4"/>
      <c r="C1036" s="5"/>
      <c r="D1036" s="4"/>
      <c r="E1036" s="8"/>
      <c r="F1036" s="3"/>
      <c r="G1036" s="3"/>
    </row>
    <row r="1037" spans="1:7">
      <c r="A1037" s="4"/>
      <c r="B1037" s="4"/>
      <c r="C1037" s="5"/>
      <c r="D1037" s="4"/>
      <c r="E1037" s="8"/>
      <c r="F1037" s="3"/>
      <c r="G1037" s="3"/>
    </row>
    <row r="1038" spans="1:7">
      <c r="A1038" s="4"/>
      <c r="B1038" s="4"/>
      <c r="C1038" s="5"/>
      <c r="D1038" s="4"/>
      <c r="E1038" s="8"/>
      <c r="F1038" s="3"/>
      <c r="G1038" s="3"/>
    </row>
    <row r="1039" spans="1:7">
      <c r="A1039" s="4"/>
      <c r="B1039" s="4"/>
      <c r="C1039" s="5"/>
      <c r="D1039" s="4"/>
      <c r="E1039" s="8"/>
      <c r="F1039" s="3"/>
      <c r="G1039" s="3"/>
    </row>
    <row r="1040" spans="1:7">
      <c r="A1040" s="4"/>
      <c r="B1040" s="4"/>
      <c r="C1040" s="5"/>
      <c r="D1040" s="4"/>
      <c r="E1040" s="8"/>
      <c r="F1040" s="3"/>
      <c r="G1040" s="3"/>
    </row>
    <row r="1041" spans="1:7">
      <c r="A1041" s="4"/>
      <c r="B1041" s="4"/>
      <c r="C1041" s="5"/>
      <c r="D1041" s="4"/>
      <c r="E1041" s="8"/>
      <c r="F1041" s="3"/>
      <c r="G1041" s="3"/>
    </row>
    <row r="1042" spans="1:7">
      <c r="A1042" s="4"/>
      <c r="B1042" s="4"/>
      <c r="C1042" s="5"/>
      <c r="D1042" s="4"/>
      <c r="E1042" s="8"/>
      <c r="F1042" s="3"/>
      <c r="G1042" s="3"/>
    </row>
    <row r="1043" spans="1:7">
      <c r="A1043" s="4"/>
      <c r="B1043" s="4"/>
      <c r="C1043" s="5"/>
      <c r="D1043" s="4"/>
      <c r="E1043" s="8"/>
      <c r="F1043" s="3"/>
      <c r="G1043" s="3"/>
    </row>
    <row r="1044" spans="1:7">
      <c r="A1044" s="4"/>
      <c r="B1044" s="4"/>
      <c r="C1044" s="5"/>
      <c r="D1044" s="4"/>
      <c r="E1044" s="8"/>
      <c r="F1044" s="3"/>
      <c r="G1044" s="3"/>
    </row>
    <row r="1045" spans="1:7">
      <c r="A1045" s="4"/>
      <c r="B1045" s="4"/>
      <c r="C1045" s="5"/>
      <c r="D1045" s="4"/>
      <c r="E1045" s="8"/>
      <c r="F1045" s="3"/>
      <c r="G1045" s="3"/>
    </row>
    <row r="1046" spans="1:7">
      <c r="A1046" s="4"/>
      <c r="B1046" s="4"/>
      <c r="C1046" s="5"/>
      <c r="D1046" s="4"/>
      <c r="E1046" s="8"/>
      <c r="F1046" s="3"/>
      <c r="G1046" s="3"/>
    </row>
    <row r="1047" spans="1:7">
      <c r="A1047" s="4"/>
      <c r="B1047" s="4"/>
      <c r="C1047" s="5"/>
      <c r="D1047" s="4"/>
      <c r="E1047" s="8"/>
      <c r="F1047" s="3"/>
      <c r="G1047" s="3"/>
    </row>
    <row r="1048" spans="1:7">
      <c r="A1048" s="4"/>
      <c r="B1048" s="4"/>
      <c r="C1048" s="5"/>
      <c r="D1048" s="4"/>
      <c r="E1048" s="8"/>
      <c r="F1048" s="3"/>
      <c r="G1048" s="3"/>
    </row>
    <row r="1049" spans="1:7">
      <c r="A1049" s="4"/>
      <c r="B1049" s="4"/>
      <c r="C1049" s="5"/>
      <c r="D1049" s="4"/>
      <c r="E1049" s="8"/>
      <c r="F1049" s="3"/>
      <c r="G1049" s="3"/>
    </row>
    <row r="1050" spans="1:7">
      <c r="A1050" s="4"/>
      <c r="B1050" s="4"/>
      <c r="C1050" s="5"/>
      <c r="D1050" s="4"/>
      <c r="E1050" s="8"/>
      <c r="F1050" s="3"/>
      <c r="G1050" s="3"/>
    </row>
    <row r="1051" spans="1:7">
      <c r="A1051" s="4"/>
      <c r="B1051" s="4"/>
      <c r="C1051" s="5"/>
      <c r="D1051" s="4"/>
      <c r="E1051" s="8"/>
      <c r="F1051" s="3"/>
      <c r="G1051" s="3"/>
    </row>
    <row r="1052" spans="1:7">
      <c r="A1052" s="4"/>
      <c r="B1052" s="4"/>
      <c r="C1052" s="5"/>
      <c r="D1052" s="4"/>
      <c r="E1052" s="8"/>
      <c r="F1052" s="3"/>
      <c r="G1052" s="3"/>
    </row>
    <row r="1053" spans="1:7">
      <c r="A1053" s="4"/>
      <c r="B1053" s="4"/>
      <c r="C1053" s="5"/>
      <c r="D1053" s="4"/>
      <c r="E1053" s="8"/>
      <c r="F1053" s="3"/>
      <c r="G1053" s="3"/>
    </row>
    <row r="1054" spans="1:7">
      <c r="A1054" s="4"/>
      <c r="B1054" s="4"/>
      <c r="C1054" s="5"/>
      <c r="D1054" s="4"/>
      <c r="E1054" s="8"/>
      <c r="F1054" s="3"/>
      <c r="G1054" s="3"/>
    </row>
    <row r="1055" spans="1:7">
      <c r="A1055" s="4"/>
      <c r="B1055" s="4"/>
      <c r="C1055" s="5"/>
      <c r="D1055" s="4"/>
      <c r="E1055" s="8"/>
      <c r="F1055" s="3"/>
      <c r="G1055" s="3"/>
    </row>
    <row r="1056" spans="1:7">
      <c r="A1056" s="4"/>
      <c r="B1056" s="4"/>
      <c r="C1056" s="5"/>
      <c r="D1056" s="4"/>
      <c r="E1056" s="8"/>
      <c r="F1056" s="3"/>
      <c r="G1056" s="3"/>
    </row>
    <row r="1057" spans="1:7">
      <c r="A1057" s="4"/>
      <c r="B1057" s="4"/>
      <c r="C1057" s="5"/>
      <c r="D1057" s="4"/>
      <c r="E1057" s="8"/>
      <c r="F1057" s="3"/>
      <c r="G1057" s="3"/>
    </row>
    <row r="1058" spans="1:7">
      <c r="A1058" s="4"/>
      <c r="B1058" s="4"/>
      <c r="C1058" s="5"/>
      <c r="D1058" s="4"/>
      <c r="E1058" s="8"/>
      <c r="F1058" s="3"/>
      <c r="G1058" s="3"/>
    </row>
    <row r="1059" spans="1:7">
      <c r="A1059" s="4"/>
      <c r="B1059" s="4"/>
      <c r="C1059" s="5"/>
      <c r="D1059" s="4"/>
      <c r="E1059" s="8"/>
      <c r="F1059" s="3"/>
      <c r="G1059" s="3"/>
    </row>
    <row r="1060" spans="1:7">
      <c r="A1060" s="4"/>
      <c r="B1060" s="4"/>
      <c r="C1060" s="5"/>
      <c r="D1060" s="4"/>
      <c r="E1060" s="8"/>
      <c r="F1060" s="3"/>
      <c r="G1060" s="3"/>
    </row>
    <row r="1061" spans="1:7">
      <c r="A1061" s="4"/>
      <c r="B1061" s="4"/>
      <c r="C1061" s="5"/>
      <c r="D1061" s="4"/>
      <c r="E1061" s="8"/>
      <c r="F1061" s="3"/>
      <c r="G1061" s="3"/>
    </row>
    <row r="1062" spans="1:7">
      <c r="A1062" s="4"/>
      <c r="B1062" s="4"/>
      <c r="C1062" s="5"/>
      <c r="D1062" s="4"/>
      <c r="E1062" s="8"/>
      <c r="F1062" s="3"/>
      <c r="G1062" s="3"/>
    </row>
    <row r="1063" spans="1:7">
      <c r="A1063" s="4"/>
      <c r="B1063" s="4"/>
      <c r="C1063" s="5"/>
      <c r="D1063" s="4"/>
      <c r="E1063" s="8"/>
      <c r="F1063" s="3"/>
      <c r="G1063" s="3"/>
    </row>
    <row r="1064" spans="1:7">
      <c r="A1064" s="4"/>
      <c r="B1064" s="4"/>
      <c r="C1064" s="5"/>
      <c r="D1064" s="4"/>
      <c r="E1064" s="8"/>
      <c r="F1064" s="3"/>
      <c r="G1064" s="3"/>
    </row>
    <row r="1065" spans="1:7">
      <c r="A1065" s="4"/>
      <c r="B1065" s="4"/>
      <c r="C1065" s="5"/>
      <c r="D1065" s="4"/>
      <c r="E1065" s="8"/>
      <c r="F1065" s="3"/>
      <c r="G1065" s="3"/>
    </row>
    <row r="1066" spans="1:7">
      <c r="A1066" s="4"/>
      <c r="B1066" s="4"/>
      <c r="C1066" s="5"/>
      <c r="D1066" s="4"/>
      <c r="E1066" s="8"/>
      <c r="F1066" s="3"/>
      <c r="G1066" s="3"/>
    </row>
    <row r="1067" spans="1:7">
      <c r="A1067" s="4"/>
      <c r="B1067" s="4"/>
      <c r="C1067" s="5"/>
      <c r="D1067" s="4"/>
      <c r="E1067" s="8"/>
      <c r="F1067" s="3"/>
      <c r="G1067" s="3"/>
    </row>
    <row r="1068" spans="1:7">
      <c r="A1068" s="4"/>
      <c r="B1068" s="4"/>
      <c r="C1068" s="5"/>
      <c r="D1068" s="4"/>
      <c r="E1068" s="8"/>
      <c r="F1068" s="3"/>
      <c r="G1068" s="3"/>
    </row>
    <row r="1069" spans="1:7">
      <c r="A1069" s="4"/>
      <c r="B1069" s="4"/>
      <c r="C1069" s="5"/>
      <c r="D1069" s="4"/>
      <c r="E1069" s="8"/>
      <c r="F1069" s="3"/>
      <c r="G1069" s="3"/>
    </row>
    <row r="1070" spans="1:7">
      <c r="A1070" s="4"/>
      <c r="B1070" s="4"/>
      <c r="C1070" s="5"/>
      <c r="D1070" s="4"/>
      <c r="E1070" s="8"/>
      <c r="F1070" s="3"/>
      <c r="G1070" s="3"/>
    </row>
    <row r="1071" spans="1:7">
      <c r="A1071" s="4"/>
      <c r="B1071" s="4"/>
      <c r="C1071" s="5"/>
      <c r="D1071" s="4"/>
      <c r="E1071" s="8"/>
      <c r="F1071" s="3"/>
      <c r="G1071" s="3"/>
    </row>
    <row r="1072" spans="1:7">
      <c r="A1072" s="4"/>
      <c r="B1072" s="4"/>
      <c r="C1072" s="5"/>
      <c r="D1072" s="4"/>
      <c r="E1072" s="8"/>
      <c r="F1072" s="3"/>
      <c r="G1072" s="3"/>
    </row>
    <row r="1073" spans="1:7">
      <c r="A1073" s="4"/>
      <c r="B1073" s="4"/>
      <c r="C1073" s="5"/>
      <c r="D1073" s="4"/>
      <c r="E1073" s="8"/>
      <c r="F1073" s="3"/>
      <c r="G1073" s="3"/>
    </row>
    <row r="1074" spans="1:7">
      <c r="A1074" s="4"/>
      <c r="B1074" s="4"/>
      <c r="C1074" s="5"/>
      <c r="D1074" s="4"/>
      <c r="E1074" s="8"/>
      <c r="F1074" s="3"/>
      <c r="G1074" s="3"/>
    </row>
    <row r="1075" spans="1:7">
      <c r="A1075" s="4"/>
      <c r="B1075" s="4"/>
      <c r="C1075" s="5"/>
      <c r="D1075" s="4"/>
      <c r="E1075" s="8"/>
      <c r="F1075" s="3"/>
      <c r="G1075" s="3"/>
    </row>
    <row r="1076" spans="1:7">
      <c r="A1076" s="4"/>
      <c r="B1076" s="4"/>
      <c r="C1076" s="5"/>
      <c r="D1076" s="4"/>
      <c r="E1076" s="8"/>
      <c r="F1076" s="3"/>
      <c r="G1076" s="3"/>
    </row>
    <row r="1077" spans="1:7">
      <c r="A1077" s="4"/>
      <c r="B1077" s="4"/>
      <c r="C1077" s="5"/>
      <c r="D1077" s="4"/>
      <c r="E1077" s="8"/>
      <c r="F1077" s="3"/>
      <c r="G1077" s="3"/>
    </row>
    <row r="1078" spans="1:7">
      <c r="A1078" s="4"/>
      <c r="B1078" s="4"/>
      <c r="C1078" s="5"/>
      <c r="D1078" s="4"/>
      <c r="E1078" s="8"/>
      <c r="F1078" s="3"/>
      <c r="G1078" s="3"/>
    </row>
    <row r="1079" spans="1:7">
      <c r="A1079" s="4"/>
      <c r="B1079" s="4"/>
      <c r="C1079" s="5"/>
      <c r="D1079" s="4"/>
      <c r="E1079" s="8"/>
      <c r="F1079" s="3"/>
      <c r="G1079" s="3"/>
    </row>
    <row r="1080" spans="1:7">
      <c r="A1080" s="4"/>
      <c r="B1080" s="4"/>
      <c r="C1080" s="5"/>
      <c r="D1080" s="4"/>
      <c r="E1080" s="8"/>
      <c r="F1080" s="3"/>
      <c r="G1080" s="3"/>
    </row>
    <row r="1081" spans="1:7">
      <c r="A1081" s="4"/>
      <c r="B1081" s="4"/>
      <c r="C1081" s="5"/>
      <c r="D1081" s="4"/>
      <c r="E1081" s="8"/>
      <c r="F1081" s="3"/>
      <c r="G1081" s="3"/>
    </row>
    <row r="1082" spans="1:7">
      <c r="A1082" s="4"/>
      <c r="B1082" s="4"/>
      <c r="C1082" s="5"/>
      <c r="D1082" s="4"/>
      <c r="E1082" s="8"/>
      <c r="F1082" s="3"/>
      <c r="G1082" s="3"/>
    </row>
    <row r="1083" spans="1:7">
      <c r="A1083" s="4"/>
      <c r="B1083" s="4"/>
      <c r="C1083" s="5"/>
      <c r="D1083" s="4"/>
      <c r="E1083" s="8"/>
      <c r="F1083" s="3"/>
      <c r="G1083" s="3"/>
    </row>
    <row r="1084" spans="1:7">
      <c r="A1084" s="4"/>
      <c r="B1084" s="4"/>
      <c r="C1084" s="5"/>
      <c r="D1084" s="4"/>
      <c r="E1084" s="8"/>
      <c r="F1084" s="3"/>
      <c r="G1084" s="3"/>
    </row>
    <row r="1085" spans="1:7">
      <c r="A1085" s="4"/>
      <c r="B1085" s="4"/>
      <c r="C1085" s="5"/>
      <c r="D1085" s="4"/>
      <c r="E1085" s="8"/>
      <c r="F1085" s="3"/>
      <c r="G1085" s="3"/>
    </row>
    <row r="1086" spans="1:7">
      <c r="A1086" s="4"/>
      <c r="B1086" s="4"/>
      <c r="C1086" s="5"/>
      <c r="D1086" s="4"/>
      <c r="E1086" s="8"/>
      <c r="F1086" s="3"/>
      <c r="G1086" s="3"/>
    </row>
    <row r="1087" spans="1:7">
      <c r="A1087" s="4"/>
      <c r="B1087" s="4"/>
      <c r="C1087" s="5"/>
      <c r="D1087" s="4"/>
      <c r="E1087" s="8"/>
      <c r="F1087" s="3"/>
      <c r="G1087" s="3"/>
    </row>
    <row r="1088" spans="1:7">
      <c r="A1088" s="4"/>
      <c r="B1088" s="4"/>
      <c r="C1088" s="5"/>
      <c r="D1088" s="4"/>
      <c r="E1088" s="8"/>
      <c r="F1088" s="3"/>
      <c r="G1088" s="3"/>
    </row>
    <row r="1089" spans="1:7">
      <c r="A1089" s="4"/>
      <c r="B1089" s="4"/>
      <c r="C1089" s="5"/>
      <c r="D1089" s="4"/>
      <c r="E1089" s="8"/>
      <c r="F1089" s="3"/>
      <c r="G1089" s="3"/>
    </row>
    <row r="1090" spans="1:7">
      <c r="A1090" s="4"/>
      <c r="B1090" s="4"/>
      <c r="C1090" s="5"/>
      <c r="D1090" s="4"/>
      <c r="E1090" s="8"/>
      <c r="F1090" s="3"/>
      <c r="G1090" s="3"/>
    </row>
    <row r="1091" spans="1:7">
      <c r="A1091" s="4"/>
      <c r="B1091" s="4"/>
      <c r="C1091" s="5"/>
      <c r="D1091" s="4"/>
      <c r="E1091" s="8"/>
      <c r="F1091" s="3"/>
      <c r="G1091" s="3"/>
    </row>
    <row r="1092" spans="1:7">
      <c r="A1092" s="4"/>
      <c r="B1092" s="4"/>
      <c r="C1092" s="5"/>
      <c r="D1092" s="4"/>
      <c r="E1092" s="8"/>
      <c r="F1092" s="3"/>
      <c r="G1092" s="3"/>
    </row>
    <row r="1093" spans="1:7">
      <c r="A1093" s="4"/>
      <c r="B1093" s="4"/>
      <c r="C1093" s="5"/>
      <c r="D1093" s="4"/>
      <c r="E1093" s="8"/>
      <c r="F1093" s="3"/>
      <c r="G1093" s="3"/>
    </row>
    <row r="1094" spans="1:7">
      <c r="A1094" s="4"/>
      <c r="B1094" s="4"/>
      <c r="C1094" s="5"/>
      <c r="D1094" s="4"/>
      <c r="E1094" s="8"/>
      <c r="F1094" s="3"/>
      <c r="G1094" s="3"/>
    </row>
    <row r="1095" spans="1:7">
      <c r="A1095" s="4"/>
      <c r="B1095" s="4"/>
      <c r="C1095" s="5"/>
      <c r="D1095" s="4"/>
      <c r="E1095" s="8"/>
      <c r="F1095" s="3"/>
      <c r="G1095" s="3"/>
    </row>
    <row r="1096" spans="1:7">
      <c r="A1096" s="4"/>
      <c r="B1096" s="4"/>
      <c r="C1096" s="5"/>
      <c r="D1096" s="4"/>
      <c r="E1096" s="8"/>
      <c r="F1096" s="3"/>
      <c r="G1096" s="3"/>
    </row>
    <row r="1097" spans="1:7">
      <c r="A1097" s="4"/>
      <c r="B1097" s="4"/>
      <c r="C1097" s="5"/>
      <c r="D1097" s="4"/>
      <c r="E1097" s="8"/>
      <c r="F1097" s="3"/>
      <c r="G1097" s="3"/>
    </row>
    <row r="1098" spans="1:7">
      <c r="A1098" s="4"/>
      <c r="B1098" s="4"/>
      <c r="C1098" s="5"/>
      <c r="D1098" s="4"/>
      <c r="E1098" s="8"/>
      <c r="F1098" s="3"/>
      <c r="G1098" s="3"/>
    </row>
    <row r="1099" spans="1:7">
      <c r="A1099" s="4"/>
      <c r="B1099" s="4"/>
      <c r="C1099" s="5"/>
      <c r="D1099" s="4"/>
      <c r="E1099" s="8"/>
      <c r="F1099" s="3"/>
      <c r="G1099" s="3"/>
    </row>
    <row r="1100" spans="1:7">
      <c r="A1100" s="4"/>
      <c r="B1100" s="4"/>
      <c r="C1100" s="5"/>
      <c r="D1100" s="4"/>
      <c r="E1100" s="8"/>
      <c r="F1100" s="3"/>
      <c r="G1100" s="3"/>
    </row>
    <row r="1101" spans="1:7">
      <c r="A1101" s="4"/>
      <c r="B1101" s="4"/>
      <c r="C1101" s="5"/>
      <c r="D1101" s="4"/>
      <c r="E1101" s="8"/>
      <c r="F1101" s="3"/>
      <c r="G1101" s="3"/>
    </row>
    <row r="1102" spans="1:7">
      <c r="A1102" s="4"/>
      <c r="B1102" s="4"/>
      <c r="C1102" s="5"/>
      <c r="D1102" s="4"/>
      <c r="E1102" s="8"/>
      <c r="F1102" s="3"/>
      <c r="G1102" s="3"/>
    </row>
    <row r="1103" spans="1:7">
      <c r="A1103" s="4"/>
      <c r="B1103" s="4"/>
      <c r="C1103" s="5"/>
      <c r="D1103" s="4"/>
      <c r="E1103" s="8"/>
      <c r="F1103" s="3"/>
      <c r="G1103" s="3"/>
    </row>
    <row r="1104" spans="1:7">
      <c r="A1104" s="4"/>
      <c r="B1104" s="4"/>
      <c r="C1104" s="5"/>
      <c r="D1104" s="4"/>
      <c r="E1104" s="8"/>
      <c r="F1104" s="3"/>
      <c r="G1104" s="3"/>
    </row>
    <row r="1105" spans="1:7">
      <c r="A1105" s="4"/>
      <c r="B1105" s="4"/>
      <c r="C1105" s="5"/>
      <c r="D1105" s="4"/>
      <c r="E1105" s="8"/>
      <c r="F1105" s="3"/>
      <c r="G1105" s="3"/>
    </row>
    <row r="1106" spans="1:7">
      <c r="A1106" s="4"/>
      <c r="B1106" s="4"/>
      <c r="C1106" s="5"/>
      <c r="D1106" s="4"/>
      <c r="E1106" s="8"/>
      <c r="F1106" s="3"/>
      <c r="G1106" s="3"/>
    </row>
    <row r="1107" spans="1:7">
      <c r="A1107" s="4"/>
      <c r="B1107" s="4"/>
      <c r="C1107" s="5"/>
      <c r="D1107" s="4"/>
      <c r="E1107" s="8"/>
      <c r="F1107" s="3"/>
      <c r="G1107" s="3"/>
    </row>
    <row r="1108" spans="1:7">
      <c r="A1108" s="4"/>
      <c r="B1108" s="4"/>
      <c r="C1108" s="5"/>
      <c r="D1108" s="4"/>
      <c r="E1108" s="8"/>
      <c r="F1108" s="3"/>
      <c r="G1108" s="3"/>
    </row>
    <row r="1109" spans="1:7">
      <c r="A1109" s="4"/>
      <c r="B1109" s="4"/>
      <c r="C1109" s="5"/>
      <c r="D1109" s="4"/>
      <c r="E1109" s="8"/>
      <c r="F1109" s="3"/>
      <c r="G1109" s="3"/>
    </row>
    <row r="1110" spans="1:7">
      <c r="A1110" s="4"/>
      <c r="B1110" s="4"/>
      <c r="C1110" s="5"/>
      <c r="D1110" s="4"/>
      <c r="E1110" s="8"/>
      <c r="F1110" s="3"/>
      <c r="G1110" s="3"/>
    </row>
    <row r="1111" spans="1:7">
      <c r="A1111" s="4"/>
      <c r="B1111" s="4"/>
      <c r="C1111" s="5"/>
      <c r="D1111" s="4"/>
      <c r="E1111" s="8"/>
      <c r="F1111" s="3"/>
      <c r="G1111" s="3"/>
    </row>
    <row r="1112" spans="1:7">
      <c r="A1112" s="4"/>
      <c r="B1112" s="4"/>
      <c r="C1112" s="5"/>
      <c r="D1112" s="4"/>
      <c r="E1112" s="8"/>
      <c r="F1112" s="3"/>
      <c r="G1112" s="3"/>
    </row>
    <row r="1113" spans="1:7">
      <c r="A1113" s="4"/>
      <c r="B1113" s="4"/>
      <c r="C1113" s="5"/>
      <c r="D1113" s="4"/>
      <c r="E1113" s="8"/>
      <c r="F1113" s="3"/>
      <c r="G1113" s="3"/>
    </row>
    <row r="1114" spans="1:7">
      <c r="A1114" s="4"/>
      <c r="B1114" s="4"/>
      <c r="C1114" s="5"/>
      <c r="D1114" s="4"/>
      <c r="E1114" s="8"/>
      <c r="F1114" s="3"/>
      <c r="G1114" s="3"/>
    </row>
    <row r="1115" spans="1:7">
      <c r="A1115" s="4"/>
      <c r="B1115" s="4"/>
      <c r="C1115" s="5"/>
      <c r="D1115" s="4"/>
      <c r="E1115" s="8"/>
      <c r="F1115" s="3"/>
      <c r="G1115" s="3"/>
    </row>
    <row r="1116" spans="1:7">
      <c r="A1116" s="4"/>
      <c r="B1116" s="4"/>
      <c r="C1116" s="5"/>
      <c r="D1116" s="4"/>
      <c r="E1116" s="8"/>
      <c r="F1116" s="3"/>
      <c r="G1116" s="3"/>
    </row>
    <row r="1117" spans="1:7">
      <c r="A1117" s="4"/>
      <c r="B1117" s="4"/>
      <c r="C1117" s="5"/>
      <c r="D1117" s="4"/>
      <c r="E1117" s="8"/>
      <c r="F1117" s="3"/>
      <c r="G1117" s="3"/>
    </row>
    <row r="1118" spans="1:7">
      <c r="A1118" s="4"/>
      <c r="B1118" s="4"/>
      <c r="C1118" s="5"/>
      <c r="D1118" s="4"/>
      <c r="E1118" s="8"/>
      <c r="F1118" s="3"/>
      <c r="G1118" s="3"/>
    </row>
    <row r="1119" spans="1:7">
      <c r="A1119" s="4"/>
      <c r="B1119" s="4"/>
      <c r="C1119" s="5"/>
      <c r="D1119" s="4"/>
      <c r="E1119" s="8"/>
      <c r="F1119" s="3"/>
      <c r="G1119" s="3"/>
    </row>
    <row r="1120" spans="1:7">
      <c r="A1120" s="4"/>
      <c r="B1120" s="4"/>
      <c r="C1120" s="5"/>
      <c r="D1120" s="4"/>
      <c r="E1120" s="8"/>
      <c r="F1120" s="3"/>
      <c r="G1120" s="3"/>
    </row>
    <row r="1121" spans="1:7">
      <c r="A1121" s="4"/>
      <c r="B1121" s="4"/>
      <c r="C1121" s="5"/>
      <c r="D1121" s="4"/>
      <c r="E1121" s="8"/>
      <c r="F1121" s="3"/>
      <c r="G1121" s="3"/>
    </row>
    <row r="1122" spans="1:7">
      <c r="A1122" s="4"/>
      <c r="B1122" s="4"/>
      <c r="C1122" s="5"/>
      <c r="D1122" s="4"/>
      <c r="E1122" s="8"/>
      <c r="F1122" s="3"/>
      <c r="G1122" s="3"/>
    </row>
    <row r="1123" spans="1:7">
      <c r="A1123" s="4"/>
      <c r="B1123" s="4"/>
      <c r="C1123" s="5"/>
      <c r="D1123" s="4"/>
      <c r="E1123" s="8"/>
      <c r="F1123" s="3"/>
      <c r="G1123" s="3"/>
    </row>
    <row r="1124" spans="1:7">
      <c r="A1124" s="4"/>
      <c r="B1124" s="4"/>
      <c r="C1124" s="5"/>
      <c r="D1124" s="4"/>
      <c r="E1124" s="8"/>
      <c r="F1124" s="3"/>
      <c r="G1124" s="3"/>
    </row>
    <row r="1125" spans="1:7">
      <c r="A1125" s="4"/>
      <c r="B1125" s="4"/>
      <c r="C1125" s="5"/>
      <c r="D1125" s="4"/>
      <c r="E1125" s="8"/>
      <c r="F1125" s="3"/>
      <c r="G1125" s="3"/>
    </row>
    <row r="1126" spans="1:7">
      <c r="A1126" s="4"/>
      <c r="B1126" s="4"/>
      <c r="C1126" s="5"/>
      <c r="D1126" s="4"/>
      <c r="E1126" s="8"/>
      <c r="F1126" s="3"/>
      <c r="G1126" s="3"/>
    </row>
    <row r="1127" spans="1:7">
      <c r="A1127" s="4"/>
      <c r="B1127" s="4"/>
      <c r="C1127" s="5"/>
      <c r="D1127" s="4"/>
      <c r="E1127" s="8"/>
      <c r="F1127" s="3"/>
      <c r="G1127" s="3"/>
    </row>
    <row r="1128" spans="1:7">
      <c r="A1128" s="4"/>
      <c r="B1128" s="4"/>
      <c r="C1128" s="5"/>
      <c r="D1128" s="4"/>
      <c r="E1128" s="8"/>
      <c r="F1128" s="3"/>
      <c r="G1128" s="3"/>
    </row>
    <row r="1129" spans="1:7">
      <c r="A1129" s="4"/>
      <c r="B1129" s="4"/>
      <c r="C1129" s="5"/>
      <c r="D1129" s="4"/>
      <c r="E1129" s="8"/>
      <c r="F1129" s="3"/>
      <c r="G1129" s="3"/>
    </row>
    <row r="1130" spans="1:7">
      <c r="A1130" s="4"/>
      <c r="B1130" s="4"/>
      <c r="C1130" s="5"/>
      <c r="D1130" s="4"/>
      <c r="E1130" s="8"/>
      <c r="F1130" s="3"/>
      <c r="G1130" s="3"/>
    </row>
    <row r="1131" spans="1:7">
      <c r="A1131" s="4"/>
      <c r="B1131" s="4"/>
      <c r="C1131" s="5"/>
      <c r="D1131" s="4"/>
      <c r="E1131" s="8"/>
      <c r="F1131" s="3"/>
      <c r="G1131" s="3"/>
    </row>
    <row r="1132" spans="1:7">
      <c r="A1132" s="4"/>
      <c r="B1132" s="4"/>
      <c r="C1132" s="5"/>
      <c r="D1132" s="4"/>
      <c r="E1132" s="8"/>
      <c r="F1132" s="3"/>
      <c r="G1132" s="3"/>
    </row>
    <row r="1133" spans="1:7">
      <c r="A1133" s="4"/>
      <c r="B1133" s="4"/>
      <c r="C1133" s="5"/>
      <c r="D1133" s="4"/>
      <c r="E1133" s="8"/>
      <c r="F1133" s="3"/>
      <c r="G1133" s="3"/>
    </row>
    <row r="1134" spans="1:7">
      <c r="A1134" s="4"/>
      <c r="B1134" s="4"/>
      <c r="C1134" s="5"/>
      <c r="D1134" s="4"/>
      <c r="E1134" s="8"/>
      <c r="F1134" s="3"/>
      <c r="G1134" s="3"/>
    </row>
    <row r="1135" spans="1:7">
      <c r="A1135" s="4"/>
      <c r="B1135" s="4"/>
      <c r="C1135" s="5"/>
      <c r="D1135" s="4"/>
      <c r="E1135" s="8"/>
      <c r="F1135" s="3"/>
      <c r="G1135" s="3"/>
    </row>
    <row r="1136" spans="1:7">
      <c r="A1136" s="4"/>
      <c r="B1136" s="4"/>
      <c r="C1136" s="5"/>
      <c r="D1136" s="4"/>
      <c r="E1136" s="8"/>
      <c r="F1136" s="3"/>
      <c r="G1136" s="3"/>
    </row>
    <row r="1137" spans="1:7">
      <c r="A1137" s="4"/>
      <c r="B1137" s="4"/>
      <c r="C1137" s="5"/>
      <c r="D1137" s="4"/>
      <c r="E1137" s="8"/>
      <c r="F1137" s="3"/>
      <c r="G1137" s="3"/>
    </row>
    <row r="1138" spans="1:7">
      <c r="A1138" s="4"/>
      <c r="B1138" s="4"/>
      <c r="C1138" s="5"/>
      <c r="D1138" s="4"/>
      <c r="E1138" s="8"/>
      <c r="F1138" s="3"/>
      <c r="G1138" s="3"/>
    </row>
    <row r="1139" spans="1:7">
      <c r="A1139" s="4"/>
      <c r="B1139" s="4"/>
      <c r="C1139" s="5"/>
      <c r="D1139" s="4"/>
      <c r="E1139" s="8"/>
      <c r="F1139" s="3"/>
      <c r="G1139" s="3"/>
    </row>
    <row r="1140" spans="1:7">
      <c r="A1140" s="4"/>
      <c r="B1140" s="4"/>
      <c r="C1140" s="5"/>
      <c r="D1140" s="4"/>
      <c r="E1140" s="8"/>
      <c r="F1140" s="3"/>
      <c r="G1140" s="3"/>
    </row>
    <row r="1141" spans="1:7">
      <c r="A1141" s="4"/>
      <c r="B1141" s="4"/>
      <c r="C1141" s="5"/>
      <c r="D1141" s="4"/>
      <c r="E1141" s="8"/>
      <c r="F1141" s="3"/>
      <c r="G1141" s="3"/>
    </row>
    <row r="1142" spans="1:7">
      <c r="A1142" s="4"/>
      <c r="B1142" s="4"/>
      <c r="C1142" s="5"/>
      <c r="D1142" s="4"/>
      <c r="E1142" s="8"/>
      <c r="F1142" s="3"/>
      <c r="G1142" s="3"/>
    </row>
    <row r="1143" spans="1:7">
      <c r="A1143" s="4"/>
      <c r="B1143" s="4"/>
      <c r="C1143" s="5"/>
      <c r="D1143" s="4"/>
      <c r="E1143" s="8"/>
      <c r="F1143" s="3"/>
      <c r="G1143" s="3"/>
    </row>
    <row r="1144" spans="1:7">
      <c r="A1144" s="4"/>
      <c r="B1144" s="4"/>
      <c r="C1144" s="5"/>
      <c r="D1144" s="4"/>
      <c r="E1144" s="8"/>
      <c r="F1144" s="3"/>
      <c r="G1144" s="3"/>
    </row>
    <row r="1145" spans="1:7">
      <c r="A1145" s="4"/>
      <c r="B1145" s="4"/>
      <c r="C1145" s="5"/>
      <c r="D1145" s="4"/>
      <c r="E1145" s="8"/>
      <c r="F1145" s="3"/>
      <c r="G1145" s="3"/>
    </row>
    <row r="1146" spans="1:7">
      <c r="A1146" s="4"/>
      <c r="B1146" s="4"/>
      <c r="C1146" s="5"/>
      <c r="D1146" s="4"/>
      <c r="E1146" s="8"/>
      <c r="F1146" s="3"/>
      <c r="G1146" s="3"/>
    </row>
    <row r="1147" spans="1:7">
      <c r="A1147" s="4"/>
      <c r="B1147" s="4"/>
      <c r="C1147" s="5"/>
      <c r="D1147" s="4"/>
      <c r="E1147" s="8"/>
      <c r="F1147" s="3"/>
      <c r="G1147" s="3"/>
    </row>
    <row r="1148" spans="1:7">
      <c r="A1148" s="4"/>
      <c r="B1148" s="4"/>
      <c r="C1148" s="5"/>
      <c r="D1148" s="4"/>
      <c r="E1148" s="8"/>
      <c r="F1148" s="3"/>
      <c r="G1148" s="3"/>
    </row>
    <row r="1149" spans="1:7">
      <c r="A1149" s="4"/>
      <c r="B1149" s="4"/>
      <c r="C1149" s="5"/>
      <c r="D1149" s="4"/>
      <c r="E1149" s="8"/>
      <c r="F1149" s="3"/>
      <c r="G1149" s="3"/>
    </row>
    <row r="1150" spans="1:7">
      <c r="A1150" s="4"/>
      <c r="B1150" s="4"/>
      <c r="C1150" s="5"/>
      <c r="D1150" s="4"/>
      <c r="E1150" s="8"/>
      <c r="F1150" s="3"/>
      <c r="G1150" s="3"/>
    </row>
    <row r="1151" spans="1:7">
      <c r="A1151" s="4"/>
      <c r="B1151" s="4"/>
      <c r="C1151" s="5"/>
      <c r="D1151" s="4"/>
      <c r="E1151" s="8"/>
      <c r="F1151" s="3"/>
      <c r="G1151" s="3"/>
    </row>
    <row r="1152" spans="1:7">
      <c r="A1152" s="4"/>
      <c r="B1152" s="4"/>
      <c r="C1152" s="5"/>
      <c r="D1152" s="4"/>
      <c r="E1152" s="8"/>
      <c r="F1152" s="3"/>
      <c r="G1152" s="3"/>
    </row>
    <row r="1153" spans="1:7">
      <c r="A1153" s="4"/>
      <c r="B1153" s="4"/>
      <c r="C1153" s="5"/>
      <c r="D1153" s="4"/>
      <c r="E1153" s="8"/>
      <c r="F1153" s="3"/>
      <c r="G1153" s="3"/>
    </row>
    <row r="1154" spans="1:7">
      <c r="A1154" s="4"/>
      <c r="B1154" s="4"/>
      <c r="C1154" s="5"/>
      <c r="D1154" s="4"/>
      <c r="E1154" s="8"/>
      <c r="F1154" s="3"/>
      <c r="G1154" s="3"/>
    </row>
    <row r="1155" spans="1:7">
      <c r="A1155" s="4"/>
      <c r="B1155" s="4"/>
      <c r="C1155" s="5"/>
      <c r="D1155" s="4"/>
      <c r="E1155" s="8"/>
      <c r="F1155" s="3"/>
      <c r="G1155" s="3"/>
    </row>
    <row r="1156" spans="1:7">
      <c r="A1156" s="4"/>
      <c r="B1156" s="4"/>
      <c r="C1156" s="5"/>
      <c r="D1156" s="4"/>
      <c r="E1156" s="8"/>
      <c r="F1156" s="3"/>
      <c r="G1156" s="3"/>
    </row>
    <row r="1157" spans="1:7">
      <c r="A1157" s="4"/>
      <c r="B1157" s="4"/>
      <c r="C1157" s="5"/>
      <c r="D1157" s="4"/>
      <c r="E1157" s="8"/>
      <c r="F1157" s="3"/>
      <c r="G1157" s="3"/>
    </row>
    <row r="1158" spans="1:7">
      <c r="A1158" s="4"/>
      <c r="B1158" s="4"/>
      <c r="C1158" s="5"/>
      <c r="D1158" s="4"/>
      <c r="E1158" s="8"/>
      <c r="F1158" s="3"/>
      <c r="G1158" s="3"/>
    </row>
    <row r="1159" spans="1:7">
      <c r="A1159" s="4"/>
      <c r="B1159" s="4"/>
      <c r="C1159" s="5"/>
      <c r="D1159" s="4"/>
      <c r="E1159" s="8"/>
      <c r="F1159" s="3"/>
      <c r="G1159" s="3"/>
    </row>
    <row r="1160" spans="1:7">
      <c r="A1160" s="4"/>
      <c r="B1160" s="4"/>
      <c r="C1160" s="5"/>
      <c r="D1160" s="4"/>
      <c r="E1160" s="8"/>
      <c r="F1160" s="3"/>
      <c r="G1160" s="3"/>
    </row>
    <row r="1161" spans="1:7">
      <c r="A1161" s="4"/>
      <c r="B1161" s="4"/>
      <c r="C1161" s="5"/>
      <c r="D1161" s="4"/>
      <c r="E1161" s="8"/>
      <c r="F1161" s="3"/>
      <c r="G1161" s="3"/>
    </row>
    <row r="1162" spans="1:7">
      <c r="A1162" s="4"/>
      <c r="B1162" s="4"/>
      <c r="C1162" s="5"/>
      <c r="D1162" s="4"/>
      <c r="E1162" s="8"/>
      <c r="F1162" s="3"/>
      <c r="G1162" s="3"/>
    </row>
    <row r="1163" spans="1:7">
      <c r="A1163" s="4"/>
      <c r="B1163" s="4"/>
      <c r="C1163" s="5"/>
      <c r="D1163" s="4"/>
      <c r="E1163" s="8"/>
      <c r="F1163" s="3"/>
      <c r="G1163" s="3"/>
    </row>
    <row r="1164" spans="1:7">
      <c r="A1164" s="4"/>
      <c r="B1164" s="4"/>
      <c r="C1164" s="5"/>
      <c r="D1164" s="4"/>
      <c r="E1164" s="8"/>
      <c r="F1164" s="3"/>
      <c r="G1164" s="3"/>
    </row>
    <row r="1165" spans="1:7">
      <c r="A1165" s="4"/>
      <c r="B1165" s="4"/>
      <c r="C1165" s="5"/>
      <c r="D1165" s="4"/>
      <c r="E1165" s="8"/>
      <c r="F1165" s="3"/>
      <c r="G1165" s="3"/>
    </row>
    <row r="1166" spans="1:7">
      <c r="A1166" s="4"/>
      <c r="B1166" s="4"/>
      <c r="C1166" s="5"/>
      <c r="D1166" s="4"/>
      <c r="E1166" s="8"/>
      <c r="F1166" s="3"/>
      <c r="G1166" s="3"/>
    </row>
    <row r="1167" spans="1:7">
      <c r="A1167" s="4"/>
      <c r="B1167" s="4"/>
      <c r="C1167" s="5"/>
      <c r="D1167" s="4"/>
      <c r="E1167" s="8"/>
      <c r="F1167" s="3"/>
      <c r="G1167" s="3"/>
    </row>
    <row r="1168" spans="1:7">
      <c r="A1168" s="4"/>
      <c r="B1168" s="4"/>
      <c r="C1168" s="5"/>
      <c r="D1168" s="4"/>
      <c r="E1168" s="8"/>
      <c r="F1168" s="3"/>
      <c r="G1168" s="3"/>
    </row>
    <row r="1169" spans="1:7">
      <c r="A1169" s="4"/>
      <c r="B1169" s="4"/>
      <c r="C1169" s="5"/>
      <c r="D1169" s="4"/>
      <c r="E1169" s="8"/>
      <c r="F1169" s="3"/>
      <c r="G1169" s="3"/>
    </row>
    <row r="1170" spans="1:7">
      <c r="A1170" s="4"/>
      <c r="B1170" s="4"/>
      <c r="C1170" s="5"/>
      <c r="D1170" s="4"/>
      <c r="E1170" s="8"/>
      <c r="F1170" s="3"/>
      <c r="G1170" s="3"/>
    </row>
    <row r="1171" spans="1:7">
      <c r="A1171" s="4"/>
      <c r="B1171" s="4"/>
      <c r="C1171" s="5"/>
      <c r="D1171" s="4"/>
      <c r="E1171" s="8"/>
      <c r="F1171" s="3"/>
      <c r="G1171" s="3"/>
    </row>
    <row r="1172" spans="1:7">
      <c r="A1172" s="4"/>
      <c r="B1172" s="4"/>
      <c r="C1172" s="5"/>
      <c r="D1172" s="4"/>
      <c r="E1172" s="8"/>
      <c r="F1172" s="3"/>
      <c r="G1172" s="3"/>
    </row>
    <row r="1173" spans="1:7">
      <c r="A1173" s="4"/>
      <c r="B1173" s="4"/>
      <c r="C1173" s="5"/>
      <c r="D1173" s="4"/>
      <c r="E1173" s="8"/>
      <c r="F1173" s="3"/>
      <c r="G1173" s="3"/>
    </row>
    <row r="1174" spans="1:7">
      <c r="A1174" s="4"/>
      <c r="B1174" s="4"/>
      <c r="C1174" s="5"/>
      <c r="D1174" s="4"/>
      <c r="E1174" s="8"/>
      <c r="F1174" s="3"/>
      <c r="G1174" s="3"/>
    </row>
    <row r="1175" spans="1:7">
      <c r="A1175" s="4"/>
      <c r="B1175" s="4"/>
      <c r="C1175" s="5"/>
      <c r="D1175" s="4"/>
      <c r="E1175" s="8"/>
      <c r="F1175" s="3"/>
      <c r="G1175" s="3"/>
    </row>
    <row r="1176" spans="1:7">
      <c r="A1176" s="4"/>
      <c r="B1176" s="4"/>
      <c r="C1176" s="5"/>
      <c r="D1176" s="4"/>
      <c r="E1176" s="8"/>
      <c r="F1176" s="3"/>
      <c r="G1176" s="3"/>
    </row>
    <row r="1177" spans="1:7">
      <c r="A1177" s="4"/>
      <c r="B1177" s="4"/>
      <c r="C1177" s="5"/>
      <c r="D1177" s="4"/>
      <c r="E1177" s="8"/>
      <c r="F1177" s="3"/>
      <c r="G1177" s="3"/>
    </row>
    <row r="1178" spans="1:7">
      <c r="A1178" s="4"/>
      <c r="B1178" s="4"/>
      <c r="C1178" s="5"/>
      <c r="D1178" s="4"/>
      <c r="E1178" s="8"/>
      <c r="F1178" s="3"/>
      <c r="G1178" s="3"/>
    </row>
    <row r="1179" spans="1:7">
      <c r="A1179" s="4"/>
      <c r="B1179" s="4"/>
      <c r="C1179" s="5"/>
      <c r="D1179" s="4"/>
      <c r="E1179" s="8"/>
      <c r="F1179" s="3"/>
      <c r="G1179" s="3"/>
    </row>
    <row r="1180" spans="1:7">
      <c r="A1180" s="4"/>
      <c r="B1180" s="4"/>
      <c r="C1180" s="5"/>
      <c r="D1180" s="4"/>
      <c r="E1180" s="8"/>
      <c r="F1180" s="3"/>
      <c r="G1180" s="3"/>
    </row>
    <row r="1181" spans="1:7">
      <c r="A1181" s="4"/>
      <c r="B1181" s="4"/>
      <c r="C1181" s="5"/>
      <c r="D1181" s="4"/>
      <c r="E1181" s="8"/>
      <c r="F1181" s="3"/>
      <c r="G1181" s="3"/>
    </row>
    <row r="1182" spans="1:7">
      <c r="A1182" s="4"/>
      <c r="B1182" s="4"/>
      <c r="C1182" s="5"/>
      <c r="D1182" s="4"/>
      <c r="E1182" s="8"/>
      <c r="F1182" s="3"/>
      <c r="G1182" s="3"/>
    </row>
    <row r="1183" spans="1:7">
      <c r="A1183" s="4"/>
      <c r="B1183" s="4"/>
      <c r="C1183" s="5"/>
      <c r="D1183" s="4"/>
      <c r="E1183" s="8"/>
      <c r="F1183" s="3"/>
      <c r="G1183" s="3"/>
    </row>
    <row r="1184" spans="1:7">
      <c r="A1184" s="4"/>
      <c r="B1184" s="4"/>
      <c r="C1184" s="5"/>
      <c r="D1184" s="4"/>
      <c r="E1184" s="8"/>
      <c r="F1184" s="3"/>
      <c r="G1184" s="3"/>
    </row>
    <row r="1185" spans="1:7">
      <c r="A1185" s="4"/>
      <c r="B1185" s="4"/>
      <c r="C1185" s="5"/>
      <c r="D1185" s="4"/>
      <c r="E1185" s="8"/>
      <c r="F1185" s="3"/>
      <c r="G1185" s="3"/>
    </row>
    <row r="1186" spans="1:7">
      <c r="A1186" s="4"/>
      <c r="B1186" s="4"/>
      <c r="C1186" s="5"/>
      <c r="D1186" s="4"/>
      <c r="E1186" s="8"/>
      <c r="F1186" s="3"/>
      <c r="G1186" s="3"/>
    </row>
    <row r="1187" spans="1:7">
      <c r="A1187" s="4"/>
      <c r="B1187" s="4"/>
      <c r="C1187" s="5"/>
      <c r="D1187" s="4"/>
      <c r="E1187" s="8"/>
      <c r="F1187" s="3"/>
      <c r="G1187" s="3"/>
    </row>
    <row r="1188" spans="1:7">
      <c r="A1188" s="4"/>
      <c r="B1188" s="4"/>
      <c r="C1188" s="5"/>
      <c r="D1188" s="4"/>
      <c r="E1188" s="8"/>
      <c r="F1188" s="3"/>
      <c r="G1188" s="3"/>
    </row>
    <row r="1189" spans="1:7">
      <c r="A1189" s="4"/>
      <c r="B1189" s="4"/>
      <c r="C1189" s="5"/>
      <c r="D1189" s="4"/>
      <c r="E1189" s="8"/>
      <c r="F1189" s="3"/>
      <c r="G1189" s="3"/>
    </row>
    <row r="1190" spans="1:7">
      <c r="A1190" s="4"/>
      <c r="B1190" s="4"/>
      <c r="C1190" s="5"/>
      <c r="D1190" s="4"/>
      <c r="E1190" s="8"/>
      <c r="F1190" s="3"/>
      <c r="G1190" s="3"/>
    </row>
    <row r="1191" spans="1:7">
      <c r="A1191" s="4"/>
      <c r="B1191" s="4"/>
      <c r="C1191" s="5"/>
      <c r="D1191" s="4"/>
      <c r="E1191" s="8"/>
      <c r="F1191" s="3"/>
      <c r="G1191" s="3"/>
    </row>
    <row r="1192" spans="1:7">
      <c r="A1192" s="4"/>
      <c r="B1192" s="4"/>
      <c r="C1192" s="5"/>
      <c r="D1192" s="4"/>
      <c r="E1192" s="8"/>
      <c r="F1192" s="3"/>
      <c r="G1192" s="3"/>
    </row>
    <row r="1193" spans="1:7">
      <c r="A1193" s="4"/>
      <c r="B1193" s="4"/>
      <c r="C1193" s="5"/>
      <c r="D1193" s="4"/>
      <c r="E1193" s="8"/>
      <c r="F1193" s="3"/>
      <c r="G1193" s="3"/>
    </row>
    <row r="1194" spans="1:7">
      <c r="A1194" s="4"/>
      <c r="B1194" s="4"/>
      <c r="C1194" s="5"/>
      <c r="D1194" s="4"/>
      <c r="E1194" s="8"/>
      <c r="F1194" s="3"/>
      <c r="G1194" s="3"/>
    </row>
    <row r="1195" spans="1:7">
      <c r="A1195" s="4"/>
      <c r="B1195" s="4"/>
      <c r="C1195" s="5"/>
      <c r="D1195" s="4"/>
      <c r="E1195" s="8"/>
      <c r="F1195" s="3"/>
      <c r="G1195" s="3"/>
    </row>
    <row r="1196" spans="1:7">
      <c r="A1196" s="4"/>
      <c r="B1196" s="4"/>
      <c r="C1196" s="5"/>
      <c r="D1196" s="4"/>
      <c r="E1196" s="8"/>
      <c r="F1196" s="3"/>
      <c r="G1196" s="3"/>
    </row>
    <row r="1197" spans="1:7">
      <c r="A1197" s="4"/>
      <c r="B1197" s="4"/>
      <c r="C1197" s="5"/>
      <c r="D1197" s="4"/>
      <c r="E1197" s="8"/>
      <c r="F1197" s="3"/>
      <c r="G1197" s="3"/>
    </row>
    <row r="1198" spans="1:7">
      <c r="A1198" s="4"/>
      <c r="B1198" s="4"/>
      <c r="C1198" s="5"/>
      <c r="D1198" s="4"/>
      <c r="E1198" s="8"/>
      <c r="F1198" s="3"/>
      <c r="G1198" s="3"/>
    </row>
    <row r="1199" spans="1:7">
      <c r="A1199" s="4"/>
      <c r="B1199" s="4"/>
      <c r="C1199" s="5"/>
      <c r="D1199" s="4"/>
      <c r="E1199" s="8"/>
      <c r="F1199" s="3"/>
      <c r="G1199" s="3"/>
    </row>
    <row r="1200" spans="1:7">
      <c r="A1200" s="4"/>
      <c r="B1200" s="4"/>
      <c r="C1200" s="5"/>
      <c r="D1200" s="4"/>
      <c r="E1200" s="8"/>
      <c r="F1200" s="3"/>
      <c r="G1200" s="3"/>
    </row>
    <row r="1201" spans="1:7">
      <c r="A1201" s="4"/>
      <c r="B1201" s="4"/>
      <c r="C1201" s="5"/>
      <c r="D1201" s="4"/>
      <c r="E1201" s="8"/>
      <c r="F1201" s="3"/>
      <c r="G1201" s="3"/>
    </row>
    <row r="1202" spans="1:7">
      <c r="A1202" s="4"/>
      <c r="B1202" s="4"/>
      <c r="C1202" s="5"/>
      <c r="D1202" s="4"/>
      <c r="E1202" s="8"/>
      <c r="F1202" s="3"/>
      <c r="G1202" s="3"/>
    </row>
    <row r="1203" spans="1:7">
      <c r="A1203" s="4"/>
      <c r="B1203" s="4"/>
      <c r="C1203" s="5"/>
      <c r="D1203" s="4"/>
      <c r="E1203" s="8"/>
      <c r="F1203" s="3"/>
      <c r="G1203" s="3"/>
    </row>
    <row r="1204" spans="1:7">
      <c r="A1204" s="4"/>
      <c r="B1204" s="4"/>
      <c r="C1204" s="5"/>
      <c r="D1204" s="4"/>
      <c r="E1204" s="8"/>
      <c r="F1204" s="3"/>
      <c r="G1204" s="3"/>
    </row>
    <row r="1205" spans="1:7">
      <c r="A1205" s="4"/>
      <c r="B1205" s="4"/>
      <c r="C1205" s="5"/>
      <c r="D1205" s="4"/>
      <c r="E1205" s="8"/>
      <c r="F1205" s="3"/>
      <c r="G1205" s="3"/>
    </row>
    <row r="1206" spans="1:7">
      <c r="A1206" s="4"/>
      <c r="B1206" s="4"/>
      <c r="C1206" s="5"/>
      <c r="D1206" s="4"/>
      <c r="E1206" s="8"/>
      <c r="F1206" s="3"/>
      <c r="G1206" s="3"/>
    </row>
    <row r="1207" spans="1:7">
      <c r="A1207" s="4"/>
      <c r="B1207" s="4"/>
      <c r="C1207" s="5"/>
      <c r="D1207" s="4"/>
      <c r="E1207" s="8"/>
      <c r="F1207" s="3"/>
      <c r="G1207" s="3"/>
    </row>
    <row r="1208" spans="1:7">
      <c r="A1208" s="4"/>
      <c r="B1208" s="4"/>
      <c r="C1208" s="5"/>
      <c r="D1208" s="4"/>
      <c r="E1208" s="8"/>
      <c r="F1208" s="3"/>
      <c r="G1208" s="3"/>
    </row>
    <row r="1209" spans="1:7">
      <c r="A1209" s="4"/>
      <c r="B1209" s="4"/>
      <c r="C1209" s="5"/>
      <c r="D1209" s="4"/>
      <c r="E1209" s="8"/>
      <c r="F1209" s="3"/>
      <c r="G1209" s="3"/>
    </row>
    <row r="1210" spans="1:7">
      <c r="A1210" s="4"/>
      <c r="B1210" s="4"/>
      <c r="C1210" s="5"/>
      <c r="D1210" s="4"/>
      <c r="E1210" s="8"/>
      <c r="F1210" s="3"/>
      <c r="G1210" s="3"/>
    </row>
    <row r="1211" spans="1:7">
      <c r="A1211" s="4"/>
      <c r="B1211" s="4"/>
      <c r="C1211" s="5"/>
      <c r="D1211" s="4"/>
      <c r="E1211" s="8"/>
      <c r="F1211" s="3"/>
      <c r="G1211" s="3"/>
    </row>
    <row r="1212" spans="1:7">
      <c r="A1212" s="4"/>
      <c r="B1212" s="4"/>
      <c r="C1212" s="5"/>
      <c r="D1212" s="4"/>
      <c r="E1212" s="8"/>
      <c r="F1212" s="3"/>
      <c r="G1212" s="3"/>
    </row>
    <row r="1213" spans="1:7">
      <c r="A1213" s="4"/>
      <c r="B1213" s="4"/>
      <c r="C1213" s="5"/>
      <c r="D1213" s="4"/>
      <c r="E1213" s="8"/>
      <c r="F1213" s="3"/>
      <c r="G1213" s="3"/>
    </row>
    <row r="1214" spans="1:7">
      <c r="A1214" s="4"/>
      <c r="B1214" s="4"/>
      <c r="C1214" s="5"/>
      <c r="D1214" s="4"/>
      <c r="E1214" s="8"/>
      <c r="F1214" s="3"/>
      <c r="G1214" s="3"/>
    </row>
    <row r="1215" spans="1:7">
      <c r="A1215" s="4"/>
      <c r="B1215" s="4"/>
      <c r="C1215" s="5"/>
      <c r="D1215" s="4"/>
      <c r="E1215" s="8"/>
      <c r="F1215" s="3"/>
      <c r="G1215" s="3"/>
    </row>
    <row r="1216" spans="1:7">
      <c r="A1216" s="4"/>
      <c r="B1216" s="4"/>
      <c r="C1216" s="5"/>
      <c r="D1216" s="4"/>
      <c r="E1216" s="8"/>
      <c r="F1216" s="3"/>
      <c r="G1216" s="3"/>
    </row>
    <row r="1217" spans="1:7">
      <c r="A1217" s="4"/>
      <c r="B1217" s="4"/>
      <c r="C1217" s="5"/>
      <c r="D1217" s="4"/>
      <c r="E1217" s="8"/>
      <c r="F1217" s="3"/>
      <c r="G1217" s="3"/>
    </row>
    <row r="1218" spans="1:7">
      <c r="A1218" s="4"/>
      <c r="B1218" s="4"/>
      <c r="C1218" s="5"/>
      <c r="D1218" s="4"/>
      <c r="E1218" s="8"/>
      <c r="F1218" s="3"/>
      <c r="G1218" s="3"/>
    </row>
    <row r="1219" spans="1:7">
      <c r="A1219" s="4"/>
      <c r="B1219" s="4"/>
      <c r="C1219" s="5"/>
      <c r="D1219" s="4"/>
      <c r="E1219" s="8"/>
      <c r="F1219" s="3"/>
      <c r="G1219" s="3"/>
    </row>
    <row r="1220" spans="1:7">
      <c r="A1220" s="4"/>
      <c r="B1220" s="4"/>
      <c r="C1220" s="5"/>
      <c r="D1220" s="4"/>
      <c r="E1220" s="8"/>
      <c r="F1220" s="3"/>
      <c r="G1220" s="3"/>
    </row>
    <row r="1221" spans="1:7">
      <c r="A1221" s="4"/>
      <c r="B1221" s="4"/>
      <c r="C1221" s="5"/>
      <c r="D1221" s="4"/>
      <c r="E1221" s="8"/>
      <c r="F1221" s="3"/>
      <c r="G1221" s="3"/>
    </row>
    <row r="1222" spans="1:7">
      <c r="A1222" s="4"/>
      <c r="B1222" s="4"/>
      <c r="C1222" s="5"/>
      <c r="D1222" s="4"/>
      <c r="E1222" s="8"/>
      <c r="F1222" s="3"/>
      <c r="G1222" s="3"/>
    </row>
    <row r="1223" spans="1:7">
      <c r="A1223" s="4"/>
      <c r="B1223" s="4"/>
      <c r="C1223" s="5"/>
      <c r="D1223" s="4"/>
      <c r="E1223" s="8"/>
      <c r="F1223" s="3"/>
      <c r="G1223" s="3"/>
    </row>
    <row r="1224" spans="1:7">
      <c r="A1224" s="4"/>
      <c r="B1224" s="4"/>
      <c r="C1224" s="5"/>
      <c r="D1224" s="4"/>
      <c r="E1224" s="8"/>
      <c r="F1224" s="3"/>
      <c r="G1224" s="3"/>
    </row>
    <row r="1225" spans="1:7">
      <c r="A1225" s="4"/>
      <c r="B1225" s="4"/>
      <c r="C1225" s="5"/>
      <c r="D1225" s="4"/>
      <c r="E1225" s="8"/>
      <c r="F1225" s="3"/>
      <c r="G1225" s="3"/>
    </row>
    <row r="1226" spans="1:7">
      <c r="A1226" s="4"/>
      <c r="B1226" s="4"/>
      <c r="C1226" s="5"/>
      <c r="D1226" s="4"/>
      <c r="E1226" s="8"/>
      <c r="F1226" s="3"/>
      <c r="G1226" s="3"/>
    </row>
    <row r="1227" spans="1:7">
      <c r="A1227" s="4"/>
      <c r="B1227" s="4"/>
      <c r="C1227" s="5"/>
      <c r="D1227" s="4"/>
      <c r="E1227" s="8"/>
      <c r="F1227" s="3"/>
      <c r="G1227" s="3"/>
    </row>
    <row r="1228" spans="1:7">
      <c r="A1228" s="4"/>
      <c r="B1228" s="4"/>
      <c r="C1228" s="5"/>
      <c r="D1228" s="4"/>
      <c r="E1228" s="8"/>
      <c r="F1228" s="3"/>
      <c r="G1228" s="3"/>
    </row>
    <row r="1229" spans="1:7">
      <c r="A1229" s="4"/>
      <c r="B1229" s="4"/>
      <c r="C1229" s="5"/>
      <c r="D1229" s="4"/>
      <c r="E1229" s="8"/>
      <c r="F1229" s="3"/>
      <c r="G1229" s="3"/>
    </row>
    <row r="1230" spans="1:7">
      <c r="A1230" s="4"/>
      <c r="B1230" s="4"/>
      <c r="C1230" s="5"/>
      <c r="D1230" s="4"/>
      <c r="E1230" s="8"/>
      <c r="F1230" s="3"/>
      <c r="G1230" s="3"/>
    </row>
    <row r="1231" spans="1:7">
      <c r="A1231" s="4"/>
      <c r="B1231" s="4"/>
      <c r="C1231" s="5"/>
      <c r="D1231" s="4"/>
      <c r="E1231" s="8"/>
      <c r="F1231" s="3"/>
      <c r="G1231" s="3"/>
    </row>
    <row r="1232" spans="1:7">
      <c r="A1232" s="4"/>
      <c r="B1232" s="4"/>
      <c r="C1232" s="5"/>
      <c r="D1232" s="4"/>
      <c r="E1232" s="8"/>
      <c r="F1232" s="3"/>
      <c r="G1232" s="3"/>
    </row>
    <row r="1233" spans="1:7">
      <c r="A1233" s="4"/>
      <c r="B1233" s="4"/>
      <c r="C1233" s="5"/>
      <c r="D1233" s="4"/>
      <c r="E1233" s="8"/>
      <c r="F1233" s="3"/>
      <c r="G1233" s="3"/>
    </row>
    <row r="1234" spans="1:7">
      <c r="A1234" s="4"/>
      <c r="B1234" s="4"/>
      <c r="C1234" s="5"/>
      <c r="D1234" s="4"/>
      <c r="E1234" s="8"/>
      <c r="F1234" s="3"/>
      <c r="G1234" s="3"/>
    </row>
    <row r="1235" spans="1:7">
      <c r="A1235" s="4"/>
      <c r="B1235" s="4"/>
      <c r="C1235" s="5"/>
      <c r="D1235" s="4"/>
      <c r="E1235" s="8"/>
      <c r="F1235" s="3"/>
      <c r="G1235" s="3"/>
    </row>
    <row r="1236" spans="1:7">
      <c r="A1236" s="4"/>
      <c r="B1236" s="4"/>
      <c r="C1236" s="5"/>
      <c r="D1236" s="4"/>
      <c r="E1236" s="8"/>
      <c r="F1236" s="3"/>
      <c r="G1236" s="3"/>
    </row>
    <row r="1237" spans="1:7">
      <c r="A1237" s="4"/>
      <c r="B1237" s="4"/>
      <c r="C1237" s="5"/>
      <c r="D1237" s="4"/>
      <c r="E1237" s="8"/>
      <c r="F1237" s="3"/>
      <c r="G1237" s="3"/>
    </row>
    <row r="1238" spans="1:7">
      <c r="A1238" s="4"/>
      <c r="B1238" s="4"/>
      <c r="C1238" s="5"/>
      <c r="D1238" s="4"/>
      <c r="E1238" s="8"/>
      <c r="F1238" s="3"/>
      <c r="G1238" s="3"/>
    </row>
    <row r="1239" spans="1:7">
      <c r="A1239" s="4"/>
      <c r="B1239" s="4"/>
      <c r="C1239" s="5"/>
      <c r="D1239" s="4"/>
      <c r="E1239" s="8"/>
      <c r="F1239" s="3"/>
      <c r="G1239" s="3"/>
    </row>
    <row r="1240" spans="1:7">
      <c r="A1240" s="4"/>
      <c r="B1240" s="4"/>
      <c r="C1240" s="5"/>
      <c r="D1240" s="4"/>
      <c r="E1240" s="8"/>
      <c r="F1240" s="3"/>
      <c r="G1240" s="3"/>
    </row>
    <row r="1241" spans="1:7">
      <c r="A1241" s="4"/>
      <c r="B1241" s="4"/>
      <c r="C1241" s="5"/>
      <c r="D1241" s="4"/>
      <c r="E1241" s="8"/>
      <c r="F1241" s="3"/>
      <c r="G1241" s="3"/>
    </row>
    <row r="1242" spans="1:7">
      <c r="A1242" s="4"/>
      <c r="B1242" s="4"/>
      <c r="C1242" s="5"/>
      <c r="D1242" s="4"/>
      <c r="E1242" s="8"/>
      <c r="F1242" s="3"/>
      <c r="G1242" s="3"/>
    </row>
    <row r="1243" spans="1:7">
      <c r="A1243" s="4"/>
      <c r="B1243" s="4"/>
      <c r="C1243" s="5"/>
      <c r="D1243" s="4"/>
      <c r="E1243" s="8"/>
      <c r="F1243" s="3"/>
      <c r="G1243" s="3"/>
    </row>
    <row r="1244" spans="1:7">
      <c r="A1244" s="4"/>
      <c r="B1244" s="4"/>
      <c r="C1244" s="5"/>
      <c r="D1244" s="4"/>
      <c r="E1244" s="8"/>
      <c r="F1244" s="3"/>
      <c r="G1244" s="3"/>
    </row>
    <row r="1245" spans="1:7">
      <c r="A1245" s="4"/>
      <c r="B1245" s="4"/>
      <c r="C1245" s="5"/>
      <c r="D1245" s="4"/>
      <c r="E1245" s="8"/>
      <c r="F1245" s="3"/>
      <c r="G1245" s="3"/>
    </row>
    <row r="1246" spans="1:7">
      <c r="A1246" s="4"/>
      <c r="B1246" s="4"/>
      <c r="C1246" s="5"/>
      <c r="D1246" s="4"/>
      <c r="E1246" s="8"/>
      <c r="F1246" s="3"/>
      <c r="G1246" s="3"/>
    </row>
    <row r="1247" spans="1:7">
      <c r="A1247" s="4"/>
      <c r="B1247" s="4"/>
      <c r="C1247" s="5"/>
      <c r="D1247" s="4"/>
      <c r="E1247" s="8"/>
      <c r="F1247" s="3"/>
      <c r="G1247" s="3"/>
    </row>
    <row r="1248" spans="1:7">
      <c r="A1248" s="4"/>
      <c r="B1248" s="4"/>
      <c r="C1248" s="5"/>
      <c r="D1248" s="4"/>
      <c r="E1248" s="8"/>
      <c r="F1248" s="3"/>
      <c r="G1248" s="3"/>
    </row>
    <row r="1249" spans="1:7">
      <c r="A1249" s="4"/>
      <c r="B1249" s="4"/>
      <c r="C1249" s="5"/>
      <c r="D1249" s="4"/>
      <c r="E1249" s="8"/>
      <c r="F1249" s="3"/>
      <c r="G1249" s="3"/>
    </row>
    <row r="1250" spans="1:7">
      <c r="A1250" s="4"/>
      <c r="B1250" s="4"/>
      <c r="C1250" s="5"/>
      <c r="D1250" s="4"/>
      <c r="E1250" s="8"/>
      <c r="F1250" s="3"/>
      <c r="G1250" s="3"/>
    </row>
    <row r="1251" spans="1:7">
      <c r="A1251" s="4"/>
      <c r="B1251" s="4"/>
      <c r="C1251" s="5"/>
      <c r="D1251" s="4"/>
      <c r="E1251" s="8"/>
      <c r="F1251" s="3"/>
      <c r="G1251" s="3"/>
    </row>
    <row r="1252" spans="1:7">
      <c r="A1252" s="4"/>
      <c r="B1252" s="4"/>
      <c r="C1252" s="5"/>
      <c r="D1252" s="4"/>
      <c r="E1252" s="8"/>
      <c r="F1252" s="3"/>
      <c r="G1252" s="3"/>
    </row>
    <row r="1253" spans="1:7">
      <c r="A1253" s="4"/>
      <c r="B1253" s="4"/>
      <c r="C1253" s="5"/>
      <c r="D1253" s="4"/>
      <c r="E1253" s="8"/>
      <c r="F1253" s="3"/>
      <c r="G1253" s="3"/>
    </row>
    <row r="1254" spans="1:7">
      <c r="A1254" s="4"/>
      <c r="B1254" s="4"/>
      <c r="C1254" s="5"/>
      <c r="D1254" s="4"/>
      <c r="E1254" s="8"/>
      <c r="F1254" s="3"/>
      <c r="G1254" s="3"/>
    </row>
    <row r="1255" spans="1:7">
      <c r="A1255" s="4"/>
      <c r="B1255" s="4"/>
      <c r="C1255" s="5"/>
      <c r="D1255" s="4"/>
      <c r="E1255" s="8"/>
      <c r="F1255" s="3"/>
      <c r="G1255" s="3"/>
    </row>
    <row r="1256" spans="1:7">
      <c r="A1256" s="4"/>
      <c r="B1256" s="4"/>
      <c r="C1256" s="5"/>
      <c r="D1256" s="4"/>
      <c r="E1256" s="8"/>
      <c r="F1256" s="3"/>
      <c r="G1256" s="3"/>
    </row>
    <row r="1257" spans="1:7">
      <c r="A1257" s="4"/>
      <c r="B1257" s="4"/>
      <c r="C1257" s="5"/>
      <c r="D1257" s="4"/>
      <c r="E1257" s="8"/>
      <c r="F1257" s="3"/>
      <c r="G1257" s="3"/>
    </row>
    <row r="1258" spans="1:7">
      <c r="A1258" s="4"/>
      <c r="B1258" s="4"/>
      <c r="C1258" s="5"/>
      <c r="D1258" s="4"/>
      <c r="E1258" s="8"/>
      <c r="F1258" s="3"/>
      <c r="G1258" s="3"/>
    </row>
    <row r="1259" spans="1:7">
      <c r="A1259" s="4"/>
      <c r="B1259" s="4"/>
      <c r="C1259" s="5"/>
      <c r="D1259" s="4"/>
      <c r="E1259" s="8"/>
      <c r="F1259" s="3"/>
      <c r="G1259" s="3"/>
    </row>
    <row r="1260" spans="1:7">
      <c r="A1260" s="4"/>
      <c r="B1260" s="4"/>
      <c r="C1260" s="5"/>
      <c r="D1260" s="4"/>
      <c r="E1260" s="8"/>
      <c r="F1260" s="3"/>
      <c r="G1260" s="3"/>
    </row>
    <row r="1261" spans="1:7">
      <c r="A1261" s="4"/>
      <c r="B1261" s="4"/>
      <c r="C1261" s="5"/>
      <c r="D1261" s="4"/>
      <c r="E1261" s="8"/>
      <c r="F1261" s="3"/>
      <c r="G1261" s="3"/>
    </row>
    <row r="1262" spans="1:7">
      <c r="A1262" s="4"/>
      <c r="B1262" s="4"/>
      <c r="C1262" s="5"/>
      <c r="D1262" s="4"/>
      <c r="E1262" s="8"/>
      <c r="F1262" s="3"/>
      <c r="G1262" s="3"/>
    </row>
    <row r="1263" spans="1:7">
      <c r="A1263" s="4"/>
      <c r="B1263" s="4"/>
      <c r="C1263" s="5"/>
      <c r="D1263" s="4"/>
      <c r="E1263" s="8"/>
      <c r="F1263" s="3"/>
      <c r="G1263" s="3"/>
    </row>
    <row r="1264" spans="1:7">
      <c r="A1264" s="4"/>
      <c r="B1264" s="4"/>
      <c r="C1264" s="5"/>
      <c r="D1264" s="4"/>
      <c r="E1264" s="8"/>
      <c r="F1264" s="3"/>
      <c r="G1264" s="3"/>
    </row>
    <row r="1265" spans="1:7">
      <c r="A1265" s="4"/>
      <c r="B1265" s="4"/>
      <c r="C1265" s="5"/>
      <c r="D1265" s="4"/>
      <c r="E1265" s="8"/>
      <c r="F1265" s="3"/>
      <c r="G1265" s="3"/>
    </row>
    <row r="1266" spans="1:7">
      <c r="A1266" s="4"/>
      <c r="B1266" s="4"/>
      <c r="C1266" s="5"/>
      <c r="D1266" s="4"/>
      <c r="E1266" s="8"/>
      <c r="F1266" s="3"/>
      <c r="G1266" s="3"/>
    </row>
    <row r="1267" spans="1:7">
      <c r="A1267" s="4"/>
      <c r="B1267" s="4"/>
      <c r="C1267" s="5"/>
      <c r="D1267" s="4"/>
      <c r="E1267" s="8"/>
      <c r="F1267" s="3"/>
      <c r="G1267" s="3"/>
    </row>
    <row r="1268" spans="1:7">
      <c r="A1268" s="4"/>
      <c r="B1268" s="4"/>
      <c r="C1268" s="5"/>
      <c r="D1268" s="4"/>
      <c r="E1268" s="8"/>
      <c r="F1268" s="3"/>
      <c r="G1268" s="3"/>
    </row>
    <row r="1269" spans="1:7">
      <c r="A1269" s="4"/>
      <c r="B1269" s="4"/>
      <c r="C1269" s="5"/>
      <c r="D1269" s="4"/>
      <c r="E1269" s="8"/>
      <c r="F1269" s="3"/>
      <c r="G1269" s="3"/>
    </row>
    <row r="1270" spans="1:7">
      <c r="A1270" s="4"/>
      <c r="B1270" s="4"/>
      <c r="C1270" s="5"/>
      <c r="D1270" s="4"/>
      <c r="E1270" s="8"/>
      <c r="F1270" s="3"/>
      <c r="G1270" s="3"/>
    </row>
    <row r="1271" spans="1:7">
      <c r="A1271" s="4"/>
      <c r="B1271" s="4"/>
      <c r="C1271" s="5"/>
      <c r="D1271" s="4"/>
      <c r="E1271" s="8"/>
      <c r="F1271" s="3"/>
      <c r="G1271" s="3"/>
    </row>
    <row r="1272" spans="1:7">
      <c r="A1272" s="4"/>
      <c r="B1272" s="4"/>
      <c r="C1272" s="5"/>
      <c r="D1272" s="4"/>
      <c r="E1272" s="8"/>
      <c r="F1272" s="3"/>
      <c r="G1272" s="3"/>
    </row>
    <row r="1273" spans="1:7">
      <c r="A1273" s="4"/>
      <c r="B1273" s="4"/>
      <c r="C1273" s="5"/>
      <c r="D1273" s="4"/>
      <c r="E1273" s="8"/>
      <c r="F1273" s="3"/>
      <c r="G1273" s="3"/>
    </row>
    <row r="1274" spans="1:7">
      <c r="A1274" s="4"/>
      <c r="B1274" s="4"/>
      <c r="C1274" s="5"/>
      <c r="D1274" s="4"/>
      <c r="E1274" s="8"/>
      <c r="F1274" s="3"/>
      <c r="G1274" s="3"/>
    </row>
    <row r="1275" spans="1:7">
      <c r="A1275" s="4"/>
      <c r="B1275" s="4"/>
      <c r="C1275" s="5"/>
      <c r="D1275" s="4"/>
      <c r="E1275" s="8"/>
      <c r="F1275" s="3"/>
      <c r="G1275" s="3"/>
    </row>
    <row r="1276" spans="1:7">
      <c r="A1276" s="4"/>
      <c r="B1276" s="4"/>
      <c r="C1276" s="5"/>
      <c r="D1276" s="4"/>
      <c r="E1276" s="8"/>
      <c r="F1276" s="3"/>
      <c r="G1276" s="3"/>
    </row>
    <row r="1277" spans="1:7">
      <c r="A1277" s="4"/>
      <c r="B1277" s="4"/>
      <c r="C1277" s="5"/>
      <c r="D1277" s="4"/>
      <c r="E1277" s="8"/>
      <c r="F1277" s="3"/>
      <c r="G1277" s="3"/>
    </row>
    <row r="1278" spans="1:7">
      <c r="A1278" s="4"/>
      <c r="B1278" s="4"/>
      <c r="C1278" s="5"/>
      <c r="D1278" s="4"/>
      <c r="E1278" s="8"/>
      <c r="F1278" s="3"/>
      <c r="G1278" s="3"/>
    </row>
    <row r="1279" spans="1:7">
      <c r="A1279" s="4"/>
      <c r="B1279" s="4"/>
      <c r="C1279" s="5"/>
      <c r="D1279" s="4"/>
      <c r="E1279" s="8"/>
      <c r="F1279" s="3"/>
      <c r="G1279" s="3"/>
    </row>
    <row r="1280" spans="1:7">
      <c r="A1280" s="4"/>
      <c r="B1280" s="4"/>
      <c r="C1280" s="5"/>
      <c r="D1280" s="4"/>
      <c r="E1280" s="8"/>
      <c r="F1280" s="3"/>
      <c r="G1280" s="3"/>
    </row>
    <row r="1281" spans="1:7">
      <c r="A1281" s="4"/>
      <c r="B1281" s="4"/>
      <c r="C1281" s="5"/>
      <c r="D1281" s="4"/>
      <c r="E1281" s="8"/>
      <c r="F1281" s="3"/>
      <c r="G1281" s="3"/>
    </row>
    <row r="1282" spans="1:7">
      <c r="A1282" s="4"/>
      <c r="B1282" s="4"/>
      <c r="C1282" s="5"/>
      <c r="D1282" s="4"/>
      <c r="E1282" s="8"/>
      <c r="F1282" s="3"/>
      <c r="G1282" s="3"/>
    </row>
    <row r="1283" spans="1:7">
      <c r="A1283" s="4"/>
      <c r="B1283" s="4"/>
      <c r="C1283" s="5"/>
      <c r="D1283" s="4"/>
      <c r="E1283" s="8"/>
      <c r="F1283" s="3"/>
      <c r="G1283" s="3"/>
    </row>
    <row r="1284" spans="1:7">
      <c r="A1284" s="4"/>
      <c r="B1284" s="4"/>
      <c r="C1284" s="5"/>
      <c r="D1284" s="4"/>
      <c r="E1284" s="8"/>
      <c r="F1284" s="3"/>
      <c r="G1284" s="3"/>
    </row>
    <row r="1285" spans="1:7">
      <c r="A1285" s="4"/>
      <c r="B1285" s="4"/>
      <c r="C1285" s="5"/>
      <c r="D1285" s="4"/>
      <c r="E1285" s="8"/>
      <c r="F1285" s="3"/>
      <c r="G1285" s="3"/>
    </row>
    <row r="1286" spans="1:7">
      <c r="A1286" s="4"/>
      <c r="B1286" s="4"/>
      <c r="C1286" s="5"/>
      <c r="D1286" s="4"/>
      <c r="E1286" s="8"/>
      <c r="F1286" s="3"/>
      <c r="G1286" s="3"/>
    </row>
    <row r="1287" spans="1:7">
      <c r="A1287" s="4"/>
      <c r="B1287" s="4"/>
      <c r="C1287" s="5"/>
      <c r="D1287" s="4"/>
      <c r="E1287" s="8"/>
      <c r="F1287" s="3"/>
      <c r="G1287" s="3"/>
    </row>
    <row r="1288" spans="1:7">
      <c r="A1288" s="4"/>
      <c r="B1288" s="4"/>
      <c r="C1288" s="5"/>
      <c r="D1288" s="4"/>
      <c r="E1288" s="8"/>
      <c r="F1288" s="3"/>
      <c r="G1288" s="3"/>
    </row>
    <row r="1289" spans="1:7">
      <c r="A1289" s="4"/>
      <c r="B1289" s="4"/>
      <c r="C1289" s="5"/>
      <c r="D1289" s="4"/>
      <c r="E1289" s="8"/>
      <c r="F1289" s="3"/>
      <c r="G1289" s="3"/>
    </row>
    <row r="1290" spans="1:7">
      <c r="A1290" s="4"/>
      <c r="B1290" s="4"/>
      <c r="C1290" s="5"/>
      <c r="D1290" s="4"/>
      <c r="E1290" s="8"/>
      <c r="F1290" s="3"/>
      <c r="G1290" s="3"/>
    </row>
    <row r="1291" spans="1:7">
      <c r="A1291" s="4"/>
      <c r="B1291" s="4"/>
      <c r="C1291" s="5"/>
      <c r="D1291" s="4"/>
      <c r="E1291" s="8"/>
      <c r="F1291" s="3"/>
      <c r="G1291" s="3"/>
    </row>
    <row r="1292" spans="1:7">
      <c r="A1292" s="4"/>
      <c r="B1292" s="4"/>
      <c r="C1292" s="5"/>
      <c r="D1292" s="4"/>
      <c r="E1292" s="8"/>
      <c r="F1292" s="3"/>
      <c r="G1292" s="3"/>
    </row>
    <row r="1293" spans="1:7">
      <c r="A1293" s="4"/>
      <c r="B1293" s="4"/>
      <c r="C1293" s="5"/>
      <c r="D1293" s="4"/>
      <c r="E1293" s="8"/>
      <c r="F1293" s="3"/>
      <c r="G1293" s="3"/>
    </row>
    <row r="1294" spans="1:7">
      <c r="A1294" s="4"/>
      <c r="B1294" s="4"/>
      <c r="C1294" s="5"/>
      <c r="D1294" s="4"/>
      <c r="E1294" s="8"/>
      <c r="F1294" s="3"/>
      <c r="G1294" s="3"/>
    </row>
    <row r="1295" spans="1:7">
      <c r="A1295" s="4"/>
      <c r="B1295" s="4"/>
      <c r="C1295" s="5"/>
      <c r="D1295" s="4"/>
      <c r="E1295" s="8"/>
      <c r="F1295" s="3"/>
      <c r="G1295" s="3"/>
    </row>
    <row r="1296" spans="1:7">
      <c r="A1296" s="4"/>
      <c r="B1296" s="4"/>
      <c r="C1296" s="5"/>
      <c r="D1296" s="4"/>
      <c r="E1296" s="8"/>
      <c r="F1296" s="3"/>
      <c r="G1296" s="3"/>
    </row>
    <row r="1297" spans="1:7">
      <c r="A1297" s="4"/>
      <c r="B1297" s="4"/>
      <c r="C1297" s="5"/>
      <c r="D1297" s="4"/>
      <c r="E1297" s="8"/>
      <c r="F1297" s="3"/>
      <c r="G1297" s="3"/>
    </row>
    <row r="1298" spans="1:7">
      <c r="A1298" s="4"/>
      <c r="B1298" s="4"/>
      <c r="C1298" s="5"/>
      <c r="D1298" s="4"/>
      <c r="E1298" s="8"/>
      <c r="F1298" s="3"/>
      <c r="G1298" s="3"/>
    </row>
    <row r="1299" spans="1:7">
      <c r="A1299" s="4"/>
      <c r="B1299" s="4"/>
      <c r="C1299" s="5"/>
      <c r="D1299" s="4"/>
      <c r="E1299" s="8"/>
      <c r="F1299" s="3"/>
      <c r="G1299" s="3"/>
    </row>
    <row r="1300" spans="1:7">
      <c r="A1300" s="4"/>
      <c r="B1300" s="4"/>
      <c r="C1300" s="5"/>
      <c r="D1300" s="4"/>
      <c r="E1300" s="8"/>
      <c r="F1300" s="3"/>
      <c r="G1300" s="3"/>
    </row>
    <row r="1301" spans="1:7">
      <c r="A1301" s="4"/>
      <c r="B1301" s="4"/>
      <c r="C1301" s="5"/>
      <c r="D1301" s="4"/>
      <c r="E1301" s="8"/>
      <c r="F1301" s="3"/>
      <c r="G1301" s="3"/>
    </row>
    <row r="1302" spans="1:7">
      <c r="A1302" s="4"/>
      <c r="B1302" s="4"/>
      <c r="C1302" s="5"/>
      <c r="D1302" s="4"/>
      <c r="E1302" s="8"/>
      <c r="F1302" s="3"/>
      <c r="G1302" s="3"/>
    </row>
    <row r="1303" spans="1:7">
      <c r="A1303" s="4"/>
      <c r="B1303" s="4"/>
      <c r="C1303" s="5"/>
      <c r="D1303" s="4"/>
      <c r="E1303" s="8"/>
      <c r="F1303" s="3"/>
      <c r="G1303" s="3"/>
    </row>
    <row r="1304" spans="1:7">
      <c r="A1304" s="4"/>
      <c r="B1304" s="4"/>
      <c r="C1304" s="5"/>
      <c r="D1304" s="4"/>
      <c r="E1304" s="8"/>
      <c r="F1304" s="3"/>
      <c r="G1304" s="3"/>
    </row>
    <row r="1305" spans="1:7">
      <c r="A1305" s="4"/>
      <c r="B1305" s="4"/>
      <c r="C1305" s="5"/>
      <c r="D1305" s="4"/>
      <c r="E1305" s="8"/>
      <c r="F1305" s="3"/>
      <c r="G1305" s="3"/>
    </row>
    <row r="1306" spans="1:7">
      <c r="A1306" s="4"/>
      <c r="B1306" s="4"/>
      <c r="C1306" s="5"/>
      <c r="D1306" s="4"/>
      <c r="E1306" s="8"/>
      <c r="F1306" s="3"/>
      <c r="G1306" s="3"/>
    </row>
    <row r="1307" spans="1:7">
      <c r="A1307" s="4"/>
      <c r="B1307" s="4"/>
      <c r="C1307" s="5"/>
      <c r="D1307" s="4"/>
      <c r="E1307" s="8"/>
      <c r="F1307" s="3"/>
      <c r="G1307" s="3"/>
    </row>
    <row r="1308" spans="1:7">
      <c r="A1308" s="4"/>
      <c r="B1308" s="4"/>
      <c r="C1308" s="5"/>
      <c r="D1308" s="4"/>
      <c r="E1308" s="8"/>
      <c r="F1308" s="3"/>
      <c r="G1308" s="3"/>
    </row>
    <row r="1309" spans="1:7">
      <c r="A1309" s="4"/>
      <c r="B1309" s="4"/>
      <c r="C1309" s="5"/>
      <c r="D1309" s="4"/>
      <c r="E1309" s="8"/>
      <c r="F1309" s="3"/>
      <c r="G1309" s="3"/>
    </row>
    <row r="1310" spans="1:7">
      <c r="A1310" s="4"/>
      <c r="B1310" s="4"/>
      <c r="C1310" s="5"/>
      <c r="D1310" s="4"/>
      <c r="E1310" s="8"/>
      <c r="F1310" s="3"/>
      <c r="G1310" s="3"/>
    </row>
    <row r="1311" spans="1:7">
      <c r="A1311" s="4"/>
      <c r="B1311" s="4"/>
      <c r="C1311" s="5"/>
      <c r="D1311" s="4"/>
      <c r="E1311" s="8"/>
      <c r="F1311" s="3"/>
      <c r="G1311" s="3"/>
    </row>
    <row r="1312" spans="1:7">
      <c r="A1312" s="4"/>
      <c r="B1312" s="4"/>
      <c r="C1312" s="5"/>
      <c r="D1312" s="4"/>
      <c r="E1312" s="8"/>
      <c r="F1312" s="3"/>
      <c r="G1312" s="3"/>
    </row>
    <row r="1313" spans="1:7">
      <c r="A1313" s="4"/>
      <c r="B1313" s="4"/>
      <c r="C1313" s="5"/>
      <c r="D1313" s="4"/>
      <c r="E1313" s="8"/>
      <c r="F1313" s="3"/>
      <c r="G1313" s="3"/>
    </row>
    <row r="1314" spans="1:7">
      <c r="A1314" s="4"/>
      <c r="B1314" s="4"/>
      <c r="C1314" s="5"/>
      <c r="D1314" s="4"/>
      <c r="E1314" s="8"/>
      <c r="F1314" s="3"/>
      <c r="G1314" s="3"/>
    </row>
    <row r="1315" spans="1:7">
      <c r="A1315" s="4"/>
      <c r="B1315" s="4"/>
      <c r="C1315" s="5"/>
      <c r="D1315" s="4"/>
      <c r="E1315" s="8"/>
      <c r="F1315" s="3"/>
      <c r="G1315" s="3"/>
    </row>
    <row r="1316" spans="1:7">
      <c r="A1316" s="4"/>
      <c r="B1316" s="4"/>
      <c r="C1316" s="5"/>
      <c r="D1316" s="4"/>
      <c r="E1316" s="8"/>
      <c r="F1316" s="3"/>
      <c r="G1316" s="3"/>
    </row>
    <row r="1317" spans="1:7">
      <c r="A1317" s="4"/>
      <c r="B1317" s="4"/>
      <c r="C1317" s="5"/>
      <c r="D1317" s="4"/>
      <c r="E1317" s="8"/>
      <c r="F1317" s="3"/>
      <c r="G1317" s="3"/>
    </row>
    <row r="1318" spans="1:7">
      <c r="A1318" s="4"/>
      <c r="B1318" s="4"/>
      <c r="C1318" s="5"/>
      <c r="D1318" s="4"/>
      <c r="E1318" s="8"/>
      <c r="F1318" s="3"/>
      <c r="G1318" s="3"/>
    </row>
    <row r="1319" spans="1:7">
      <c r="A1319" s="4"/>
      <c r="B1319" s="4"/>
      <c r="C1319" s="5"/>
      <c r="D1319" s="4"/>
      <c r="E1319" s="8"/>
      <c r="F1319" s="3"/>
      <c r="G1319" s="3"/>
    </row>
    <row r="1320" spans="1:7">
      <c r="A1320" s="4"/>
      <c r="B1320" s="4"/>
      <c r="C1320" s="5"/>
      <c r="D1320" s="4"/>
      <c r="E1320" s="8"/>
      <c r="F1320" s="3"/>
      <c r="G1320" s="3"/>
    </row>
    <row r="1321" spans="1:7">
      <c r="A1321" s="4"/>
      <c r="B1321" s="4"/>
      <c r="C1321" s="5"/>
      <c r="D1321" s="4"/>
      <c r="E1321" s="8"/>
      <c r="F1321" s="3"/>
      <c r="G1321" s="3"/>
    </row>
    <row r="1322" spans="1:7">
      <c r="A1322" s="4"/>
      <c r="B1322" s="4"/>
      <c r="C1322" s="5"/>
      <c r="D1322" s="4"/>
      <c r="E1322" s="8"/>
      <c r="F1322" s="3"/>
      <c r="G1322" s="3"/>
    </row>
    <row r="1323" spans="1:7">
      <c r="A1323" s="4"/>
      <c r="B1323" s="4"/>
      <c r="C1323" s="5"/>
      <c r="D1323" s="4"/>
      <c r="E1323" s="8"/>
      <c r="F1323" s="3"/>
      <c r="G1323" s="3"/>
    </row>
    <row r="1324" spans="1:7">
      <c r="A1324" s="4"/>
      <c r="B1324" s="4"/>
      <c r="C1324" s="5"/>
      <c r="D1324" s="4"/>
      <c r="E1324" s="8"/>
      <c r="F1324" s="3"/>
      <c r="G1324" s="3"/>
    </row>
    <row r="1325" spans="1:7">
      <c r="A1325" s="4"/>
      <c r="B1325" s="4"/>
      <c r="C1325" s="5"/>
      <c r="D1325" s="4"/>
      <c r="E1325" s="8"/>
      <c r="F1325" s="3"/>
      <c r="G1325" s="3"/>
    </row>
    <row r="1326" spans="1:7">
      <c r="A1326" s="4"/>
      <c r="B1326" s="4"/>
      <c r="C1326" s="5"/>
      <c r="D1326" s="4"/>
      <c r="E1326" s="8"/>
      <c r="F1326" s="3"/>
      <c r="G1326" s="3"/>
    </row>
    <row r="1327" spans="1:7">
      <c r="A1327" s="4"/>
      <c r="B1327" s="4"/>
      <c r="C1327" s="5"/>
      <c r="D1327" s="4"/>
      <c r="E1327" s="8"/>
      <c r="F1327" s="3"/>
      <c r="G1327" s="3"/>
    </row>
    <row r="1328" spans="1:7">
      <c r="A1328" s="4"/>
      <c r="B1328" s="4"/>
      <c r="C1328" s="5"/>
      <c r="D1328" s="4"/>
      <c r="E1328" s="8"/>
      <c r="F1328" s="3"/>
      <c r="G1328" s="3"/>
    </row>
    <row r="1329" spans="1:7">
      <c r="A1329" s="4"/>
      <c r="B1329" s="4"/>
      <c r="C1329" s="5"/>
      <c r="D1329" s="4"/>
      <c r="E1329" s="8"/>
      <c r="F1329" s="3"/>
      <c r="G1329" s="3"/>
    </row>
    <row r="1330" spans="1:7">
      <c r="A1330" s="4"/>
      <c r="B1330" s="4"/>
      <c r="C1330" s="5"/>
      <c r="D1330" s="4"/>
      <c r="E1330" s="8"/>
      <c r="F1330" s="3"/>
      <c r="G1330" s="3"/>
    </row>
    <row r="1331" spans="1:7">
      <c r="A1331" s="4"/>
      <c r="B1331" s="4"/>
      <c r="C1331" s="5"/>
      <c r="D1331" s="4"/>
      <c r="E1331" s="8"/>
      <c r="F1331" s="3"/>
      <c r="G1331" s="3"/>
    </row>
    <row r="1332" spans="1:7">
      <c r="A1332" s="4"/>
      <c r="B1332" s="4"/>
      <c r="C1332" s="5"/>
      <c r="D1332" s="4"/>
      <c r="E1332" s="8"/>
      <c r="F1332" s="3"/>
      <c r="G1332" s="3"/>
    </row>
    <row r="1333" spans="1:7">
      <c r="A1333" s="4"/>
      <c r="B1333" s="4"/>
      <c r="C1333" s="5"/>
      <c r="D1333" s="4"/>
      <c r="E1333" s="8"/>
      <c r="F1333" s="3"/>
      <c r="G1333" s="3"/>
    </row>
    <row r="1334" spans="1:7">
      <c r="A1334" s="4"/>
      <c r="B1334" s="4"/>
      <c r="C1334" s="5"/>
      <c r="D1334" s="4"/>
      <c r="E1334" s="8"/>
      <c r="F1334" s="3"/>
      <c r="G1334" s="3"/>
    </row>
    <row r="1335" spans="1:7">
      <c r="A1335" s="4"/>
      <c r="B1335" s="4"/>
      <c r="C1335" s="5"/>
      <c r="D1335" s="4"/>
      <c r="E1335" s="8"/>
      <c r="F1335" s="3"/>
      <c r="G1335" s="3"/>
    </row>
    <row r="1336" spans="1:7">
      <c r="A1336" s="4"/>
      <c r="B1336" s="4"/>
      <c r="C1336" s="5"/>
      <c r="D1336" s="4"/>
      <c r="E1336" s="8"/>
      <c r="F1336" s="3"/>
      <c r="G1336" s="3"/>
    </row>
    <row r="1337" spans="1:7">
      <c r="A1337" s="4"/>
      <c r="B1337" s="4"/>
      <c r="C1337" s="5"/>
      <c r="D1337" s="4"/>
      <c r="E1337" s="8"/>
      <c r="F1337" s="3"/>
      <c r="G1337" s="3"/>
    </row>
    <row r="1338" spans="1:7">
      <c r="A1338" s="4"/>
      <c r="B1338" s="4"/>
      <c r="C1338" s="5"/>
      <c r="D1338" s="4"/>
      <c r="E1338" s="8"/>
      <c r="F1338" s="3"/>
      <c r="G1338" s="3"/>
    </row>
    <row r="1339" spans="1:7">
      <c r="A1339" s="4"/>
      <c r="B1339" s="4"/>
      <c r="C1339" s="5"/>
      <c r="D1339" s="4"/>
      <c r="E1339" s="8"/>
      <c r="F1339" s="3"/>
      <c r="G1339" s="3"/>
    </row>
    <row r="1340" spans="1:7">
      <c r="A1340" s="4"/>
      <c r="B1340" s="4"/>
      <c r="C1340" s="5"/>
      <c r="D1340" s="4"/>
      <c r="E1340" s="8"/>
      <c r="F1340" s="3"/>
      <c r="G1340" s="3"/>
    </row>
    <row r="1341" spans="1:7">
      <c r="A1341" s="4"/>
      <c r="B1341" s="4"/>
      <c r="C1341" s="5"/>
      <c r="D1341" s="4"/>
      <c r="E1341" s="8"/>
      <c r="F1341" s="3"/>
      <c r="G1341" s="3"/>
    </row>
    <row r="1342" spans="1:7">
      <c r="A1342" s="4"/>
      <c r="B1342" s="4"/>
      <c r="C1342" s="5"/>
      <c r="D1342" s="4"/>
      <c r="E1342" s="8"/>
      <c r="F1342" s="3"/>
      <c r="G1342" s="3"/>
    </row>
    <row r="1343" spans="1:7">
      <c r="A1343" s="4"/>
      <c r="B1343" s="4"/>
      <c r="C1343" s="5"/>
      <c r="D1343" s="4"/>
      <c r="E1343" s="8"/>
      <c r="F1343" s="3"/>
      <c r="G1343" s="3"/>
    </row>
    <row r="1344" spans="1:7">
      <c r="A1344" s="4"/>
      <c r="B1344" s="4"/>
      <c r="C1344" s="5"/>
      <c r="D1344" s="4"/>
      <c r="E1344" s="8"/>
      <c r="F1344" s="3"/>
      <c r="G1344" s="3"/>
    </row>
    <row r="1345" spans="1:7">
      <c r="A1345" s="4"/>
      <c r="B1345" s="4"/>
      <c r="C1345" s="5"/>
      <c r="D1345" s="4"/>
      <c r="E1345" s="8"/>
      <c r="F1345" s="3"/>
      <c r="G1345" s="3"/>
    </row>
    <row r="1346" spans="1:7">
      <c r="A1346" s="4"/>
      <c r="B1346" s="4"/>
      <c r="C1346" s="5"/>
      <c r="D1346" s="4"/>
      <c r="E1346" s="8"/>
      <c r="F1346" s="3"/>
      <c r="G1346" s="3"/>
    </row>
    <row r="1347" spans="1:7">
      <c r="A1347" s="4"/>
      <c r="B1347" s="4"/>
      <c r="C1347" s="5"/>
      <c r="D1347" s="4"/>
      <c r="E1347" s="8"/>
      <c r="F1347" s="3"/>
      <c r="G1347" s="3"/>
    </row>
    <row r="1348" spans="1:7">
      <c r="A1348" s="4"/>
      <c r="B1348" s="4"/>
      <c r="C1348" s="5"/>
      <c r="D1348" s="4"/>
      <c r="E1348" s="8"/>
      <c r="F1348" s="3"/>
      <c r="G1348" s="3"/>
    </row>
    <row r="1349" spans="1:7">
      <c r="A1349" s="4"/>
      <c r="B1349" s="4"/>
      <c r="C1349" s="5"/>
      <c r="D1349" s="4"/>
      <c r="E1349" s="8"/>
      <c r="F1349" s="3"/>
      <c r="G1349" s="3"/>
    </row>
    <row r="1350" spans="1:7">
      <c r="A1350" s="4"/>
      <c r="B1350" s="4"/>
      <c r="C1350" s="5"/>
      <c r="D1350" s="4"/>
      <c r="E1350" s="8"/>
      <c r="F1350" s="3"/>
      <c r="G1350" s="3"/>
    </row>
    <row r="1351" spans="1:7">
      <c r="A1351" s="4"/>
      <c r="B1351" s="4"/>
      <c r="C1351" s="5"/>
      <c r="D1351" s="4"/>
      <c r="E1351" s="8"/>
      <c r="F1351" s="3"/>
      <c r="G1351" s="3"/>
    </row>
    <row r="1352" spans="1:7">
      <c r="A1352" s="4"/>
      <c r="B1352" s="4"/>
      <c r="C1352" s="5"/>
      <c r="D1352" s="4"/>
      <c r="E1352" s="8"/>
      <c r="F1352" s="3"/>
      <c r="G1352" s="3"/>
    </row>
    <row r="1353" spans="1:7">
      <c r="A1353" s="4"/>
      <c r="B1353" s="4"/>
      <c r="C1353" s="5"/>
      <c r="D1353" s="4"/>
      <c r="E1353" s="8"/>
      <c r="F1353" s="3"/>
      <c r="G1353" s="3"/>
    </row>
    <row r="1354" spans="1:7">
      <c r="A1354" s="4"/>
      <c r="B1354" s="4"/>
      <c r="C1354" s="5"/>
      <c r="D1354" s="4"/>
      <c r="E1354" s="8"/>
      <c r="F1354" s="3"/>
      <c r="G1354" s="3"/>
    </row>
    <row r="1355" spans="1:7">
      <c r="A1355" s="4"/>
      <c r="B1355" s="4"/>
      <c r="C1355" s="5"/>
      <c r="D1355" s="4"/>
      <c r="E1355" s="8"/>
      <c r="F1355" s="3"/>
      <c r="G1355" s="3"/>
    </row>
    <row r="1356" spans="1:7">
      <c r="A1356" s="4"/>
      <c r="B1356" s="4"/>
      <c r="C1356" s="5"/>
      <c r="D1356" s="4"/>
      <c r="E1356" s="8"/>
      <c r="F1356" s="3"/>
      <c r="G1356" s="3"/>
    </row>
    <row r="1357" spans="1:7">
      <c r="A1357" s="4"/>
      <c r="B1357" s="4"/>
      <c r="C1357" s="5"/>
      <c r="D1357" s="4"/>
      <c r="E1357" s="8"/>
      <c r="F1357" s="3"/>
      <c r="G1357" s="3"/>
    </row>
    <row r="1358" spans="1:7">
      <c r="A1358" s="4"/>
      <c r="B1358" s="4"/>
      <c r="C1358" s="5"/>
      <c r="D1358" s="4"/>
      <c r="E1358" s="8"/>
      <c r="F1358" s="3"/>
      <c r="G1358" s="3"/>
    </row>
    <row r="1359" spans="1:7">
      <c r="A1359" s="4"/>
      <c r="B1359" s="4"/>
      <c r="C1359" s="5"/>
      <c r="D1359" s="4"/>
      <c r="E1359" s="8"/>
      <c r="F1359" s="3"/>
      <c r="G1359" s="3"/>
    </row>
    <row r="1360" spans="1:7">
      <c r="A1360" s="4"/>
      <c r="B1360" s="4"/>
      <c r="C1360" s="5"/>
      <c r="D1360" s="4"/>
      <c r="E1360" s="8"/>
      <c r="F1360" s="3"/>
      <c r="G1360" s="3"/>
    </row>
    <row r="1361" spans="1:7">
      <c r="A1361" s="4"/>
      <c r="B1361" s="4"/>
      <c r="C1361" s="5"/>
      <c r="D1361" s="4"/>
      <c r="E1361" s="8"/>
      <c r="F1361" s="3"/>
      <c r="G1361" s="3"/>
    </row>
    <row r="1362" spans="1:7">
      <c r="A1362" s="4"/>
      <c r="B1362" s="4"/>
      <c r="C1362" s="5"/>
      <c r="D1362" s="4"/>
      <c r="E1362" s="8"/>
      <c r="F1362" s="3"/>
      <c r="G1362" s="3"/>
    </row>
    <row r="1363" spans="1:7">
      <c r="A1363" s="4"/>
      <c r="B1363" s="4"/>
      <c r="C1363" s="5"/>
      <c r="D1363" s="4"/>
      <c r="E1363" s="8"/>
      <c r="F1363" s="3"/>
      <c r="G1363" s="3"/>
    </row>
    <row r="1364" spans="1:7">
      <c r="A1364" s="4"/>
      <c r="B1364" s="4"/>
      <c r="C1364" s="5"/>
      <c r="D1364" s="4"/>
      <c r="E1364" s="8"/>
      <c r="F1364" s="3"/>
      <c r="G1364" s="3"/>
    </row>
    <row r="1365" spans="1:7">
      <c r="A1365" s="4"/>
      <c r="B1365" s="4"/>
      <c r="C1365" s="5"/>
      <c r="D1365" s="4"/>
      <c r="E1365" s="8"/>
      <c r="F1365" s="3"/>
      <c r="G1365" s="3"/>
    </row>
    <row r="1366" spans="1:7">
      <c r="A1366" s="4"/>
      <c r="B1366" s="4"/>
      <c r="C1366" s="5"/>
      <c r="D1366" s="4"/>
      <c r="E1366" s="8"/>
      <c r="F1366" s="3"/>
      <c r="G1366" s="3"/>
    </row>
    <row r="1367" spans="1:7">
      <c r="A1367" s="4"/>
      <c r="B1367" s="4"/>
      <c r="C1367" s="5"/>
      <c r="D1367" s="4"/>
      <c r="E1367" s="8"/>
      <c r="F1367" s="3"/>
      <c r="G1367" s="3"/>
    </row>
    <row r="1368" spans="1:7">
      <c r="A1368" s="4"/>
      <c r="B1368" s="4"/>
      <c r="C1368" s="5"/>
      <c r="D1368" s="4"/>
      <c r="E1368" s="8"/>
      <c r="F1368" s="3"/>
      <c r="G1368" s="3"/>
    </row>
    <row r="1369" spans="1:7">
      <c r="A1369" s="4"/>
      <c r="B1369" s="4"/>
      <c r="C1369" s="5"/>
      <c r="D1369" s="4"/>
      <c r="E1369" s="8"/>
      <c r="F1369" s="3"/>
      <c r="G1369" s="3"/>
    </row>
    <row r="1370" spans="1:7">
      <c r="A1370" s="4"/>
      <c r="B1370" s="4"/>
      <c r="C1370" s="5"/>
      <c r="D1370" s="4"/>
      <c r="E1370" s="8"/>
      <c r="F1370" s="3"/>
      <c r="G1370" s="3"/>
    </row>
    <row r="1371" spans="1:7">
      <c r="A1371" s="4"/>
      <c r="B1371" s="4"/>
      <c r="C1371" s="5"/>
      <c r="D1371" s="4"/>
      <c r="E1371" s="8"/>
      <c r="F1371" s="3"/>
      <c r="G1371" s="3"/>
    </row>
    <row r="1372" spans="1:7">
      <c r="A1372" s="4"/>
      <c r="B1372" s="4"/>
      <c r="C1372" s="5"/>
      <c r="D1372" s="4"/>
      <c r="E1372" s="8"/>
      <c r="F1372" s="3"/>
      <c r="G1372" s="3"/>
    </row>
    <row r="1373" spans="1:7">
      <c r="A1373" s="4"/>
      <c r="B1373" s="4"/>
      <c r="C1373" s="5"/>
      <c r="D1373" s="4"/>
      <c r="E1373" s="8"/>
      <c r="F1373" s="3"/>
      <c r="G1373" s="3"/>
    </row>
    <row r="1374" spans="1:7">
      <c r="A1374" s="4"/>
      <c r="B1374" s="4"/>
      <c r="C1374" s="5"/>
      <c r="D1374" s="4"/>
      <c r="E1374" s="8"/>
      <c r="F1374" s="3"/>
      <c r="G1374" s="3"/>
    </row>
    <row r="1375" spans="1:7">
      <c r="A1375" s="4"/>
      <c r="B1375" s="4"/>
      <c r="C1375" s="5"/>
      <c r="D1375" s="4"/>
      <c r="E1375" s="8"/>
      <c r="F1375" s="3"/>
      <c r="G1375" s="3"/>
    </row>
    <row r="1376" spans="1:7">
      <c r="A1376" s="4"/>
      <c r="B1376" s="4"/>
      <c r="C1376" s="5"/>
      <c r="D1376" s="4"/>
      <c r="E1376" s="8"/>
      <c r="F1376" s="3"/>
      <c r="G1376" s="3"/>
    </row>
    <row r="1377" spans="1:7">
      <c r="A1377" s="4"/>
      <c r="B1377" s="4"/>
      <c r="C1377" s="5"/>
      <c r="D1377" s="4"/>
      <c r="E1377" s="8"/>
      <c r="F1377" s="3"/>
      <c r="G1377" s="3"/>
    </row>
    <row r="1378" spans="1:7">
      <c r="A1378" s="4"/>
      <c r="B1378" s="4"/>
      <c r="C1378" s="5"/>
      <c r="D1378" s="4"/>
      <c r="E1378" s="8"/>
      <c r="F1378" s="3"/>
      <c r="G1378" s="3"/>
    </row>
    <row r="1379" spans="1:7">
      <c r="A1379" s="4"/>
      <c r="B1379" s="4"/>
      <c r="C1379" s="5"/>
      <c r="D1379" s="4"/>
      <c r="E1379" s="8"/>
      <c r="F1379" s="3"/>
      <c r="G1379" s="3"/>
    </row>
    <row r="1380" spans="1:7">
      <c r="A1380" s="4"/>
      <c r="B1380" s="4"/>
      <c r="C1380" s="5"/>
      <c r="D1380" s="4"/>
      <c r="E1380" s="8"/>
      <c r="F1380" s="3"/>
      <c r="G1380" s="3"/>
    </row>
    <row r="1381" spans="1:7">
      <c r="A1381" s="4"/>
      <c r="B1381" s="4"/>
      <c r="C1381" s="5"/>
      <c r="D1381" s="4"/>
      <c r="E1381" s="8"/>
      <c r="F1381" s="3"/>
      <c r="G1381" s="3"/>
    </row>
    <row r="1382" spans="1:7">
      <c r="A1382" s="4"/>
      <c r="B1382" s="4"/>
      <c r="C1382" s="5"/>
      <c r="D1382" s="4"/>
      <c r="E1382" s="8"/>
      <c r="F1382" s="3"/>
      <c r="G1382" s="3"/>
    </row>
    <row r="1383" spans="1:7">
      <c r="A1383" s="4"/>
      <c r="B1383" s="4"/>
      <c r="C1383" s="5"/>
      <c r="D1383" s="4"/>
      <c r="E1383" s="8"/>
      <c r="F1383" s="3"/>
      <c r="G1383" s="3"/>
    </row>
    <row r="1384" spans="1:7">
      <c r="A1384" s="4"/>
      <c r="B1384" s="4"/>
      <c r="C1384" s="5"/>
      <c r="D1384" s="4"/>
      <c r="E1384" s="8"/>
      <c r="F1384" s="3"/>
      <c r="G1384" s="3"/>
    </row>
    <row r="1385" spans="1:7">
      <c r="A1385" s="4"/>
      <c r="B1385" s="4"/>
      <c r="C1385" s="5"/>
      <c r="D1385" s="4"/>
      <c r="E1385" s="8"/>
      <c r="F1385" s="3"/>
      <c r="G1385" s="3"/>
    </row>
    <row r="1386" spans="1:7">
      <c r="A1386" s="4"/>
      <c r="B1386" s="4"/>
      <c r="C1386" s="5"/>
      <c r="D1386" s="4"/>
      <c r="E1386" s="8"/>
      <c r="F1386" s="3"/>
      <c r="G1386" s="3"/>
    </row>
    <row r="1387" spans="1:7">
      <c r="A1387" s="4"/>
      <c r="B1387" s="4"/>
      <c r="C1387" s="5"/>
      <c r="D1387" s="4"/>
      <c r="E1387" s="8"/>
      <c r="F1387" s="3"/>
      <c r="G1387" s="3"/>
    </row>
    <row r="1388" spans="1:7">
      <c r="A1388" s="4"/>
      <c r="B1388" s="4"/>
      <c r="C1388" s="5"/>
      <c r="D1388" s="4"/>
      <c r="E1388" s="8"/>
      <c r="F1388" s="3"/>
      <c r="G1388" s="3"/>
    </row>
    <row r="1389" spans="1:7">
      <c r="A1389" s="4"/>
      <c r="B1389" s="4"/>
      <c r="C1389" s="5"/>
      <c r="D1389" s="4"/>
      <c r="E1389" s="8"/>
      <c r="F1389" s="3"/>
      <c r="G1389" s="3"/>
    </row>
    <row r="1390" spans="1:7">
      <c r="A1390" s="4"/>
      <c r="B1390" s="4"/>
      <c r="C1390" s="5"/>
      <c r="D1390" s="4"/>
      <c r="E1390" s="8"/>
      <c r="F1390" s="3"/>
      <c r="G1390" s="3"/>
    </row>
    <row r="1391" spans="1:7">
      <c r="A1391" s="4"/>
      <c r="B1391" s="4"/>
      <c r="C1391" s="5"/>
      <c r="D1391" s="4"/>
      <c r="E1391" s="8"/>
      <c r="F1391" s="3"/>
      <c r="G1391" s="3"/>
    </row>
    <row r="1392" spans="1:7">
      <c r="A1392" s="4"/>
      <c r="B1392" s="4"/>
      <c r="C1392" s="5"/>
      <c r="D1392" s="4"/>
      <c r="E1392" s="8"/>
      <c r="F1392" s="3"/>
      <c r="G1392" s="3"/>
    </row>
    <row r="1393" spans="1:7">
      <c r="A1393" s="4"/>
      <c r="B1393" s="4"/>
      <c r="C1393" s="5"/>
      <c r="D1393" s="4"/>
      <c r="E1393" s="8"/>
      <c r="F1393" s="3"/>
      <c r="G1393" s="3"/>
    </row>
    <row r="1394" spans="1:7">
      <c r="A1394" s="4"/>
      <c r="B1394" s="4"/>
      <c r="C1394" s="5"/>
      <c r="D1394" s="4"/>
      <c r="E1394" s="8"/>
      <c r="F1394" s="3"/>
      <c r="G1394" s="3"/>
    </row>
    <row r="1395" spans="1:7">
      <c r="A1395" s="4"/>
      <c r="B1395" s="4"/>
      <c r="C1395" s="5"/>
      <c r="D1395" s="4"/>
      <c r="E1395" s="8"/>
      <c r="F1395" s="3"/>
      <c r="G1395" s="3"/>
    </row>
    <row r="1396" spans="1:7">
      <c r="A1396" s="4"/>
      <c r="B1396" s="4"/>
      <c r="C1396" s="5"/>
      <c r="D1396" s="4"/>
      <c r="E1396" s="8"/>
      <c r="F1396" s="3"/>
      <c r="G1396" s="3"/>
    </row>
    <row r="1397" spans="1:7">
      <c r="A1397" s="4"/>
      <c r="B1397" s="4"/>
      <c r="C1397" s="5"/>
      <c r="D1397" s="4"/>
      <c r="E1397" s="8"/>
      <c r="F1397" s="3"/>
      <c r="G1397" s="3"/>
    </row>
    <row r="1398" spans="1:7">
      <c r="A1398" s="4"/>
      <c r="B1398" s="4"/>
      <c r="C1398" s="5"/>
      <c r="D1398" s="4"/>
      <c r="E1398" s="8"/>
      <c r="F1398" s="3"/>
      <c r="G1398" s="3"/>
    </row>
    <row r="1399" spans="1:7">
      <c r="A1399" s="4"/>
      <c r="B1399" s="4"/>
      <c r="C1399" s="5"/>
      <c r="D1399" s="4"/>
      <c r="E1399" s="8"/>
      <c r="F1399" s="3"/>
      <c r="G1399" s="3"/>
    </row>
    <row r="1400" spans="1:7">
      <c r="A1400" s="4"/>
      <c r="B1400" s="4"/>
      <c r="C1400" s="5"/>
      <c r="D1400" s="4"/>
      <c r="E1400" s="8"/>
      <c r="F1400" s="3"/>
      <c r="G1400" s="3"/>
    </row>
    <row r="1401" spans="1:7">
      <c r="A1401" s="4"/>
      <c r="B1401" s="4"/>
      <c r="C1401" s="5"/>
      <c r="D1401" s="4"/>
      <c r="E1401" s="8"/>
      <c r="F1401" s="3"/>
      <c r="G1401" s="3"/>
    </row>
    <row r="1402" spans="1:7">
      <c r="A1402" s="4"/>
      <c r="B1402" s="4"/>
      <c r="C1402" s="5"/>
      <c r="D1402" s="4"/>
      <c r="E1402" s="8"/>
      <c r="F1402" s="3"/>
      <c r="G1402" s="3"/>
    </row>
    <row r="1403" spans="1:7">
      <c r="A1403" s="4"/>
      <c r="B1403" s="4"/>
      <c r="C1403" s="5"/>
      <c r="D1403" s="4"/>
      <c r="E1403" s="8"/>
      <c r="F1403" s="3"/>
      <c r="G1403" s="3"/>
    </row>
    <row r="1404" spans="1:7">
      <c r="A1404" s="4"/>
      <c r="B1404" s="4"/>
      <c r="C1404" s="5"/>
      <c r="D1404" s="4"/>
      <c r="E1404" s="8"/>
      <c r="F1404" s="3"/>
      <c r="G1404" s="3"/>
    </row>
    <row r="1405" spans="1:7">
      <c r="A1405" s="4"/>
      <c r="B1405" s="4"/>
      <c r="C1405" s="5"/>
      <c r="D1405" s="4"/>
      <c r="E1405" s="8"/>
      <c r="F1405" s="3"/>
      <c r="G1405" s="3"/>
    </row>
    <row r="1406" spans="1:7">
      <c r="A1406" s="4"/>
      <c r="B1406" s="4"/>
      <c r="C1406" s="5"/>
      <c r="D1406" s="4"/>
      <c r="E1406" s="8"/>
      <c r="F1406" s="3"/>
      <c r="G1406" s="3"/>
    </row>
    <row r="1407" spans="1:7">
      <c r="A1407" s="4"/>
      <c r="B1407" s="4"/>
      <c r="C1407" s="5"/>
      <c r="D1407" s="4"/>
      <c r="E1407" s="8"/>
      <c r="F1407" s="3"/>
      <c r="G1407" s="3"/>
    </row>
    <row r="1408" spans="1:7">
      <c r="A1408" s="4"/>
      <c r="B1408" s="4"/>
      <c r="C1408" s="5"/>
      <c r="D1408" s="4"/>
      <c r="E1408" s="8"/>
      <c r="F1408" s="3"/>
      <c r="G1408" s="3"/>
    </row>
    <row r="1409" spans="1:7">
      <c r="A1409" s="4"/>
      <c r="B1409" s="4"/>
      <c r="C1409" s="5"/>
      <c r="D1409" s="4"/>
      <c r="E1409" s="8"/>
      <c r="F1409" s="3"/>
      <c r="G1409" s="3"/>
    </row>
    <row r="1410" spans="1:7">
      <c r="A1410" s="4"/>
      <c r="B1410" s="4"/>
      <c r="C1410" s="5"/>
      <c r="D1410" s="4"/>
      <c r="E1410" s="8"/>
      <c r="F1410" s="3"/>
      <c r="G1410" s="3"/>
    </row>
    <row r="1411" spans="1:7">
      <c r="A1411" s="4"/>
      <c r="B1411" s="4"/>
      <c r="C1411" s="5"/>
      <c r="D1411" s="4"/>
      <c r="E1411" s="8"/>
      <c r="F1411" s="3"/>
      <c r="G1411" s="3"/>
    </row>
    <row r="1412" spans="1:7">
      <c r="A1412" s="4"/>
      <c r="B1412" s="4"/>
      <c r="C1412" s="5"/>
      <c r="D1412" s="4"/>
      <c r="E1412" s="8"/>
      <c r="F1412" s="3"/>
      <c r="G1412" s="3"/>
    </row>
    <row r="1413" spans="1:7">
      <c r="A1413" s="4"/>
      <c r="B1413" s="4"/>
      <c r="C1413" s="5"/>
      <c r="D1413" s="4"/>
      <c r="E1413" s="8"/>
      <c r="F1413" s="3"/>
      <c r="G1413" s="3"/>
    </row>
    <row r="1414" spans="1:7">
      <c r="A1414" s="4"/>
      <c r="B1414" s="4"/>
      <c r="C1414" s="5"/>
      <c r="D1414" s="4"/>
      <c r="E1414" s="8"/>
      <c r="F1414" s="3"/>
      <c r="G1414" s="3"/>
    </row>
    <row r="1415" spans="1:7">
      <c r="A1415" s="4"/>
      <c r="B1415" s="4"/>
      <c r="C1415" s="5"/>
      <c r="D1415" s="4"/>
      <c r="E1415" s="8"/>
      <c r="F1415" s="3"/>
      <c r="G1415" s="3"/>
    </row>
    <row r="1416" spans="1:7">
      <c r="A1416" s="4"/>
      <c r="B1416" s="4"/>
      <c r="C1416" s="5"/>
      <c r="D1416" s="4"/>
      <c r="E1416" s="8"/>
      <c r="F1416" s="3"/>
      <c r="G1416" s="3"/>
    </row>
    <row r="1417" spans="1:7">
      <c r="A1417" s="4"/>
      <c r="B1417" s="4"/>
      <c r="C1417" s="5"/>
      <c r="D1417" s="4"/>
      <c r="E1417" s="8"/>
      <c r="F1417" s="3"/>
      <c r="G1417" s="3"/>
    </row>
    <row r="1418" spans="1:7">
      <c r="A1418" s="4"/>
      <c r="B1418" s="4"/>
      <c r="C1418" s="5"/>
      <c r="D1418" s="4"/>
      <c r="E1418" s="8"/>
      <c r="F1418" s="3"/>
      <c r="G1418" s="3"/>
    </row>
    <row r="1419" spans="1:7">
      <c r="A1419" s="4"/>
      <c r="B1419" s="4"/>
      <c r="C1419" s="5"/>
      <c r="D1419" s="4"/>
      <c r="E1419" s="8"/>
      <c r="F1419" s="3"/>
      <c r="G1419" s="3"/>
    </row>
    <row r="1420" spans="1:7">
      <c r="A1420" s="4"/>
      <c r="B1420" s="4"/>
      <c r="C1420" s="5"/>
      <c r="D1420" s="4"/>
      <c r="E1420" s="8"/>
      <c r="F1420" s="3"/>
      <c r="G1420" s="3"/>
    </row>
    <row r="1421" spans="1:7">
      <c r="A1421" s="4"/>
      <c r="B1421" s="4"/>
      <c r="C1421" s="5"/>
      <c r="D1421" s="4"/>
      <c r="E1421" s="8"/>
      <c r="F1421" s="3"/>
      <c r="G1421" s="3"/>
    </row>
    <row r="1422" spans="1:7">
      <c r="A1422" s="4"/>
      <c r="B1422" s="4"/>
      <c r="C1422" s="5"/>
      <c r="D1422" s="4"/>
      <c r="E1422" s="8"/>
      <c r="F1422" s="3"/>
      <c r="G1422" s="3"/>
    </row>
    <row r="1423" spans="1:7">
      <c r="A1423" s="4"/>
      <c r="B1423" s="4"/>
      <c r="C1423" s="5"/>
      <c r="D1423" s="4"/>
      <c r="E1423" s="8"/>
      <c r="F1423" s="3"/>
      <c r="G1423" s="3"/>
    </row>
    <row r="1424" spans="1:7">
      <c r="A1424" s="4"/>
      <c r="B1424" s="4"/>
      <c r="C1424" s="5"/>
      <c r="D1424" s="4"/>
      <c r="E1424" s="8"/>
      <c r="F1424" s="3"/>
      <c r="G1424" s="3"/>
    </row>
    <row r="1425" spans="1:7">
      <c r="A1425" s="4"/>
      <c r="B1425" s="4"/>
      <c r="C1425" s="5"/>
      <c r="D1425" s="4"/>
      <c r="E1425" s="8"/>
      <c r="F1425" s="3"/>
      <c r="G1425" s="3"/>
    </row>
    <row r="1426" spans="1:7">
      <c r="A1426" s="4"/>
      <c r="B1426" s="4"/>
      <c r="C1426" s="5"/>
      <c r="D1426" s="4"/>
      <c r="E1426" s="8"/>
      <c r="F1426" s="3"/>
      <c r="G1426" s="3"/>
    </row>
    <row r="1427" spans="1:7">
      <c r="A1427" s="4"/>
      <c r="B1427" s="4"/>
      <c r="C1427" s="5"/>
      <c r="D1427" s="4"/>
      <c r="E1427" s="8"/>
      <c r="F1427" s="3"/>
      <c r="G1427" s="3"/>
    </row>
    <row r="1428" spans="1:7">
      <c r="A1428" s="4"/>
      <c r="B1428" s="4"/>
      <c r="C1428" s="5"/>
      <c r="D1428" s="4"/>
      <c r="E1428" s="8"/>
      <c r="F1428" s="3"/>
      <c r="G1428" s="3"/>
    </row>
    <row r="1429" spans="1:7">
      <c r="A1429" s="4"/>
      <c r="B1429" s="4"/>
      <c r="C1429" s="5"/>
      <c r="D1429" s="4"/>
      <c r="E1429" s="8"/>
      <c r="F1429" s="3"/>
      <c r="G1429" s="3"/>
    </row>
    <row r="1430" spans="1:7">
      <c r="A1430" s="4"/>
      <c r="B1430" s="4"/>
      <c r="C1430" s="5"/>
      <c r="D1430" s="4"/>
      <c r="E1430" s="8"/>
      <c r="F1430" s="3"/>
      <c r="G1430" s="3"/>
    </row>
    <row r="1431" spans="1:7">
      <c r="A1431" s="4"/>
      <c r="B1431" s="4"/>
      <c r="C1431" s="5"/>
      <c r="D1431" s="4"/>
      <c r="E1431" s="8"/>
      <c r="F1431" s="3"/>
      <c r="G1431" s="3"/>
    </row>
    <row r="1432" spans="1:7">
      <c r="A1432" s="4"/>
      <c r="B1432" s="4"/>
      <c r="C1432" s="5"/>
      <c r="D1432" s="4"/>
      <c r="E1432" s="8"/>
      <c r="F1432" s="3"/>
      <c r="G1432" s="3"/>
    </row>
    <row r="1433" spans="1:7">
      <c r="A1433" s="4"/>
      <c r="B1433" s="4"/>
      <c r="C1433" s="5"/>
      <c r="D1433" s="4"/>
      <c r="E1433" s="8"/>
      <c r="F1433" s="3"/>
      <c r="G1433" s="3"/>
    </row>
    <row r="1434" spans="1:7">
      <c r="A1434" s="4"/>
      <c r="B1434" s="4"/>
      <c r="C1434" s="5"/>
      <c r="D1434" s="4"/>
      <c r="E1434" s="8"/>
      <c r="F1434" s="3"/>
      <c r="G1434" s="3"/>
    </row>
    <row r="1435" spans="1:7">
      <c r="A1435" s="4"/>
      <c r="B1435" s="4"/>
      <c r="C1435" s="5"/>
      <c r="D1435" s="4"/>
      <c r="E1435" s="8"/>
      <c r="F1435" s="3"/>
      <c r="G1435" s="3"/>
    </row>
    <row r="1436" spans="1:7">
      <c r="A1436" s="4"/>
      <c r="B1436" s="4"/>
      <c r="C1436" s="5"/>
      <c r="D1436" s="4"/>
      <c r="E1436" s="8"/>
      <c r="F1436" s="3"/>
      <c r="G1436" s="3"/>
    </row>
    <row r="1437" spans="1:7">
      <c r="A1437" s="4"/>
      <c r="B1437" s="4"/>
      <c r="C1437" s="5"/>
      <c r="D1437" s="4"/>
      <c r="E1437" s="8"/>
      <c r="F1437" s="3"/>
      <c r="G1437" s="3"/>
    </row>
    <row r="1438" spans="1:7">
      <c r="A1438" s="4"/>
      <c r="B1438" s="4"/>
      <c r="C1438" s="5"/>
      <c r="D1438" s="4"/>
      <c r="E1438" s="8"/>
      <c r="F1438" s="3"/>
      <c r="G1438" s="3"/>
    </row>
    <row r="1439" spans="1:7">
      <c r="A1439" s="4"/>
      <c r="B1439" s="4"/>
      <c r="C1439" s="5"/>
      <c r="D1439" s="4"/>
      <c r="E1439" s="8"/>
      <c r="F1439" s="3"/>
      <c r="G1439" s="3"/>
    </row>
    <row r="1440" spans="1:7">
      <c r="A1440" s="4"/>
      <c r="B1440" s="4"/>
      <c r="C1440" s="5"/>
      <c r="D1440" s="4"/>
      <c r="E1440" s="8"/>
      <c r="F1440" s="3"/>
      <c r="G1440" s="3"/>
    </row>
    <row r="1441" spans="1:7">
      <c r="A1441" s="4"/>
      <c r="B1441" s="4"/>
      <c r="C1441" s="5"/>
      <c r="D1441" s="4"/>
      <c r="E1441" s="8"/>
      <c r="F1441" s="3"/>
      <c r="G1441" s="3"/>
    </row>
    <row r="1442" spans="1:7">
      <c r="A1442" s="4"/>
      <c r="B1442" s="4"/>
      <c r="C1442" s="5"/>
      <c r="D1442" s="4"/>
      <c r="E1442" s="8"/>
      <c r="F1442" s="3"/>
      <c r="G1442" s="3"/>
    </row>
    <row r="1443" spans="1:7">
      <c r="A1443" s="4"/>
      <c r="B1443" s="4"/>
      <c r="C1443" s="5"/>
      <c r="D1443" s="4"/>
      <c r="E1443" s="8"/>
      <c r="F1443" s="3"/>
      <c r="G1443" s="3"/>
    </row>
    <row r="1444" spans="1:7">
      <c r="A1444" s="4"/>
      <c r="B1444" s="4"/>
      <c r="C1444" s="5"/>
      <c r="D1444" s="4"/>
      <c r="E1444" s="8"/>
      <c r="F1444" s="3"/>
      <c r="G1444" s="3"/>
    </row>
    <row r="1445" spans="1:7">
      <c r="A1445" s="4"/>
      <c r="B1445" s="4"/>
      <c r="C1445" s="5"/>
      <c r="D1445" s="4"/>
      <c r="E1445" s="8"/>
      <c r="F1445" s="3"/>
      <c r="G1445" s="3"/>
    </row>
    <row r="1446" spans="1:7">
      <c r="A1446" s="4"/>
      <c r="B1446" s="4"/>
      <c r="C1446" s="5"/>
      <c r="D1446" s="4"/>
      <c r="E1446" s="8"/>
      <c r="F1446" s="3"/>
      <c r="G1446" s="3"/>
    </row>
    <row r="1447" spans="1:7">
      <c r="A1447" s="4"/>
      <c r="B1447" s="4"/>
      <c r="C1447" s="5"/>
      <c r="D1447" s="4"/>
      <c r="E1447" s="8"/>
      <c r="F1447" s="3"/>
      <c r="G1447" s="3"/>
    </row>
    <row r="1448" spans="1:7">
      <c r="A1448" s="4"/>
      <c r="B1448" s="4"/>
      <c r="C1448" s="5"/>
      <c r="D1448" s="4"/>
      <c r="E1448" s="8"/>
      <c r="F1448" s="3"/>
      <c r="G1448" s="3"/>
    </row>
    <row r="1449" spans="1:7">
      <c r="A1449" s="4"/>
      <c r="B1449" s="4"/>
      <c r="C1449" s="5"/>
      <c r="D1449" s="4"/>
      <c r="E1449" s="8"/>
      <c r="F1449" s="3"/>
      <c r="G1449" s="3"/>
    </row>
    <row r="1450" spans="1:7">
      <c r="A1450" s="4"/>
      <c r="B1450" s="4"/>
      <c r="C1450" s="5"/>
      <c r="D1450" s="4"/>
      <c r="E1450" s="8"/>
      <c r="F1450" s="3"/>
      <c r="G1450" s="3"/>
    </row>
    <row r="1451" spans="1:7">
      <c r="A1451" s="4"/>
      <c r="B1451" s="4"/>
      <c r="C1451" s="5"/>
      <c r="D1451" s="4"/>
      <c r="E1451" s="8"/>
      <c r="F1451" s="3"/>
      <c r="G1451" s="3"/>
    </row>
    <row r="1452" spans="1:7">
      <c r="A1452" s="4"/>
      <c r="B1452" s="4"/>
      <c r="C1452" s="5"/>
      <c r="D1452" s="4"/>
      <c r="E1452" s="8"/>
      <c r="F1452" s="3"/>
      <c r="G1452" s="3"/>
    </row>
    <row r="1453" spans="1:7">
      <c r="A1453" s="4"/>
      <c r="B1453" s="4"/>
      <c r="C1453" s="5"/>
      <c r="D1453" s="4"/>
      <c r="E1453" s="8"/>
      <c r="F1453" s="3"/>
      <c r="G1453" s="3"/>
    </row>
    <row r="1454" spans="1:7">
      <c r="A1454" s="4"/>
      <c r="B1454" s="4"/>
      <c r="C1454" s="5"/>
      <c r="D1454" s="4"/>
      <c r="E1454" s="8"/>
      <c r="F1454" s="3"/>
      <c r="G1454" s="3"/>
    </row>
    <row r="1455" spans="1:7">
      <c r="A1455" s="4"/>
      <c r="B1455" s="4"/>
      <c r="C1455" s="5"/>
      <c r="D1455" s="4"/>
      <c r="E1455" s="8"/>
      <c r="F1455" s="3"/>
      <c r="G1455" s="3"/>
    </row>
    <row r="1456" spans="1:7">
      <c r="A1456" s="4"/>
      <c r="B1456" s="4"/>
      <c r="C1456" s="5"/>
      <c r="D1456" s="4"/>
      <c r="E1456" s="8"/>
      <c r="F1456" s="3"/>
      <c r="G1456" s="3"/>
    </row>
    <row r="1457" spans="1:7">
      <c r="A1457" s="4"/>
      <c r="B1457" s="4"/>
      <c r="C1457" s="5"/>
      <c r="D1457" s="4"/>
      <c r="E1457" s="8"/>
      <c r="F1457" s="3"/>
      <c r="G1457" s="3"/>
    </row>
    <row r="1458" spans="1:7">
      <c r="A1458" s="4"/>
      <c r="B1458" s="4"/>
      <c r="C1458" s="5"/>
      <c r="D1458" s="4"/>
      <c r="E1458" s="8"/>
      <c r="F1458" s="3"/>
      <c r="G1458" s="3"/>
    </row>
    <row r="1459" spans="1:7">
      <c r="A1459" s="4"/>
      <c r="B1459" s="4"/>
      <c r="C1459" s="5"/>
      <c r="D1459" s="4"/>
      <c r="E1459" s="8"/>
      <c r="F1459" s="3"/>
      <c r="G1459" s="3"/>
    </row>
    <row r="1460" spans="1:7">
      <c r="A1460" s="4"/>
      <c r="B1460" s="4"/>
      <c r="C1460" s="5"/>
      <c r="D1460" s="4"/>
      <c r="E1460" s="8"/>
      <c r="F1460" s="3"/>
      <c r="G1460" s="3"/>
    </row>
    <row r="1461" spans="1:7">
      <c r="A1461" s="4"/>
      <c r="B1461" s="4"/>
      <c r="C1461" s="5"/>
      <c r="D1461" s="4"/>
      <c r="E1461" s="8"/>
      <c r="F1461" s="3"/>
      <c r="G1461" s="3"/>
    </row>
    <row r="1462" spans="1:7">
      <c r="A1462" s="4"/>
      <c r="B1462" s="4"/>
      <c r="C1462" s="5"/>
      <c r="D1462" s="4"/>
      <c r="E1462" s="8"/>
      <c r="F1462" s="3"/>
      <c r="G1462" s="3"/>
    </row>
    <row r="1463" spans="1:7">
      <c r="A1463" s="4"/>
      <c r="B1463" s="4"/>
      <c r="C1463" s="5"/>
      <c r="D1463" s="4"/>
      <c r="E1463" s="8"/>
      <c r="F1463" s="3"/>
      <c r="G1463" s="3"/>
    </row>
    <row r="1464" spans="1:7">
      <c r="A1464" s="4"/>
      <c r="B1464" s="4"/>
      <c r="C1464" s="5"/>
      <c r="D1464" s="4"/>
      <c r="E1464" s="8"/>
      <c r="F1464" s="3"/>
      <c r="G1464" s="3"/>
    </row>
    <row r="1465" spans="1:7">
      <c r="A1465" s="4"/>
      <c r="B1465" s="4"/>
      <c r="C1465" s="5"/>
      <c r="D1465" s="4"/>
      <c r="E1465" s="8"/>
      <c r="F1465" s="3"/>
      <c r="G1465" s="3"/>
    </row>
    <row r="1466" spans="1:7">
      <c r="A1466" s="4"/>
      <c r="B1466" s="4"/>
      <c r="C1466" s="5"/>
      <c r="D1466" s="4"/>
      <c r="E1466" s="8"/>
      <c r="F1466" s="3"/>
      <c r="G1466" s="3"/>
    </row>
    <row r="1467" spans="1:7">
      <c r="A1467" s="4"/>
      <c r="B1467" s="4"/>
      <c r="C1467" s="5"/>
      <c r="D1467" s="4"/>
      <c r="E1467" s="8"/>
      <c r="F1467" s="3"/>
      <c r="G1467" s="3"/>
    </row>
    <row r="1468" spans="1:7">
      <c r="A1468" s="4"/>
      <c r="B1468" s="4"/>
      <c r="C1468" s="5"/>
      <c r="D1468" s="4"/>
      <c r="E1468" s="8"/>
      <c r="F1468" s="3"/>
      <c r="G1468" s="3"/>
    </row>
    <row r="1469" spans="1:7">
      <c r="A1469" s="4"/>
      <c r="B1469" s="4"/>
      <c r="C1469" s="5"/>
      <c r="D1469" s="4"/>
      <c r="E1469" s="8"/>
      <c r="F1469" s="3"/>
      <c r="G1469" s="3"/>
    </row>
    <row r="1470" spans="1:7">
      <c r="A1470" s="4"/>
      <c r="B1470" s="4"/>
      <c r="C1470" s="5"/>
      <c r="D1470" s="4"/>
      <c r="E1470" s="8"/>
      <c r="F1470" s="3"/>
      <c r="G1470" s="3"/>
    </row>
    <row r="1471" spans="1:7">
      <c r="A1471" s="4"/>
      <c r="B1471" s="4"/>
      <c r="C1471" s="5"/>
      <c r="D1471" s="4"/>
      <c r="E1471" s="8"/>
      <c r="F1471" s="3"/>
      <c r="G1471" s="3"/>
    </row>
    <row r="1472" spans="1:7">
      <c r="A1472" s="4"/>
      <c r="B1472" s="4"/>
      <c r="C1472" s="5"/>
      <c r="D1472" s="4"/>
      <c r="E1472" s="8"/>
      <c r="F1472" s="3"/>
      <c r="G1472" s="3"/>
    </row>
    <row r="1473" spans="1:7">
      <c r="A1473" s="4"/>
      <c r="B1473" s="4"/>
      <c r="C1473" s="5"/>
      <c r="D1473" s="4"/>
      <c r="E1473" s="8"/>
      <c r="F1473" s="3"/>
      <c r="G1473" s="3"/>
    </row>
    <row r="1474" spans="1:7">
      <c r="A1474" s="4"/>
      <c r="B1474" s="4"/>
      <c r="C1474" s="5"/>
      <c r="D1474" s="4"/>
      <c r="E1474" s="8"/>
      <c r="F1474" s="3"/>
      <c r="G1474" s="3"/>
    </row>
    <row r="1475" spans="1:7">
      <c r="A1475" s="4"/>
      <c r="B1475" s="4"/>
      <c r="C1475" s="5"/>
      <c r="D1475" s="4"/>
      <c r="E1475" s="8"/>
      <c r="F1475" s="3"/>
      <c r="G1475" s="3"/>
    </row>
    <row r="1476" spans="1:7">
      <c r="A1476" s="4"/>
      <c r="B1476" s="4"/>
      <c r="C1476" s="5"/>
      <c r="D1476" s="4"/>
      <c r="E1476" s="8"/>
      <c r="F1476" s="3"/>
      <c r="G1476" s="3"/>
    </row>
    <row r="1477" spans="1:7">
      <c r="A1477" s="4"/>
      <c r="B1477" s="4"/>
      <c r="C1477" s="5"/>
      <c r="D1477" s="4"/>
      <c r="E1477" s="8"/>
      <c r="F1477" s="3"/>
      <c r="G1477" s="3"/>
    </row>
    <row r="1478" spans="1:7">
      <c r="A1478" s="4"/>
      <c r="B1478" s="4"/>
      <c r="C1478" s="5"/>
      <c r="D1478" s="4"/>
      <c r="E1478" s="8"/>
      <c r="F1478" s="3"/>
      <c r="G1478" s="3"/>
    </row>
    <row r="1479" spans="1:7">
      <c r="A1479" s="4"/>
      <c r="B1479" s="4"/>
      <c r="C1479" s="5"/>
      <c r="D1479" s="4"/>
      <c r="E1479" s="8"/>
      <c r="F1479" s="3"/>
      <c r="G1479" s="3"/>
    </row>
    <row r="1480" spans="1:7">
      <c r="A1480" s="4"/>
      <c r="B1480" s="4"/>
      <c r="C1480" s="5"/>
      <c r="D1480" s="4"/>
      <c r="E1480" s="8"/>
      <c r="F1480" s="3"/>
      <c r="G1480" s="3"/>
    </row>
    <row r="1481" spans="1:7">
      <c r="A1481" s="4"/>
      <c r="B1481" s="4"/>
      <c r="C1481" s="5"/>
      <c r="D1481" s="4"/>
      <c r="E1481" s="8"/>
      <c r="F1481" s="3"/>
      <c r="G1481" s="3"/>
    </row>
    <row r="1482" spans="1:7">
      <c r="A1482" s="4"/>
      <c r="B1482" s="4"/>
      <c r="C1482" s="5"/>
      <c r="D1482" s="4"/>
      <c r="E1482" s="8"/>
      <c r="F1482" s="3"/>
      <c r="G1482" s="3"/>
    </row>
    <row r="1483" spans="1:7">
      <c r="A1483" s="4"/>
      <c r="B1483" s="4"/>
      <c r="C1483" s="5"/>
      <c r="D1483" s="4"/>
      <c r="E1483" s="8"/>
      <c r="F1483" s="3"/>
      <c r="G1483" s="3"/>
    </row>
    <row r="1484" spans="1:7">
      <c r="A1484" s="4"/>
      <c r="B1484" s="4"/>
      <c r="C1484" s="5"/>
      <c r="D1484" s="4"/>
      <c r="E1484" s="8"/>
      <c r="F1484" s="3"/>
      <c r="G1484" s="3"/>
    </row>
    <row r="1485" spans="1:7">
      <c r="A1485" s="4"/>
      <c r="B1485" s="4"/>
      <c r="C1485" s="5"/>
      <c r="D1485" s="4"/>
      <c r="E1485" s="8"/>
      <c r="F1485" s="3"/>
      <c r="G1485" s="3"/>
    </row>
    <row r="1486" spans="1:7">
      <c r="A1486" s="4"/>
      <c r="B1486" s="4"/>
      <c r="C1486" s="5"/>
      <c r="D1486" s="4"/>
      <c r="E1486" s="8"/>
      <c r="F1486" s="3"/>
      <c r="G1486" s="3"/>
    </row>
    <row r="1487" spans="1:7">
      <c r="A1487" s="4"/>
      <c r="B1487" s="4"/>
      <c r="C1487" s="5"/>
      <c r="D1487" s="4"/>
      <c r="E1487" s="8"/>
      <c r="F1487" s="3"/>
      <c r="G1487" s="3"/>
    </row>
    <row r="1488" spans="1:7">
      <c r="A1488" s="4"/>
      <c r="B1488" s="4"/>
      <c r="C1488" s="5"/>
      <c r="D1488" s="4"/>
      <c r="E1488" s="8"/>
      <c r="F1488" s="3"/>
      <c r="G1488" s="3"/>
    </row>
    <row r="1489" spans="1:7">
      <c r="A1489" s="4"/>
      <c r="B1489" s="4"/>
      <c r="C1489" s="5"/>
      <c r="D1489" s="4"/>
      <c r="E1489" s="8"/>
      <c r="F1489" s="3"/>
      <c r="G1489" s="3"/>
    </row>
    <row r="1490" spans="1:7">
      <c r="A1490" s="4"/>
      <c r="B1490" s="4"/>
      <c r="C1490" s="5"/>
      <c r="D1490" s="4"/>
      <c r="E1490" s="8"/>
      <c r="F1490" s="3"/>
      <c r="G1490" s="3"/>
    </row>
    <row r="1491" spans="1:7">
      <c r="A1491" s="4"/>
      <c r="B1491" s="4"/>
      <c r="C1491" s="5"/>
      <c r="D1491" s="4"/>
      <c r="E1491" s="8"/>
      <c r="F1491" s="3"/>
      <c r="G1491" s="3"/>
    </row>
    <row r="1492" spans="1:7">
      <c r="A1492" s="4"/>
      <c r="B1492" s="4"/>
      <c r="C1492" s="5"/>
      <c r="D1492" s="4"/>
      <c r="E1492" s="8"/>
      <c r="F1492" s="3"/>
      <c r="G1492" s="3"/>
    </row>
    <row r="1493" spans="1:7">
      <c r="A1493" s="4"/>
      <c r="B1493" s="4"/>
      <c r="C1493" s="5"/>
      <c r="D1493" s="4"/>
      <c r="E1493" s="8"/>
      <c r="F1493" s="3"/>
      <c r="G1493" s="3"/>
    </row>
    <row r="1494" spans="1:7">
      <c r="A1494" s="4"/>
      <c r="B1494" s="4"/>
      <c r="C1494" s="5"/>
      <c r="D1494" s="4"/>
      <c r="E1494" s="8"/>
      <c r="F1494" s="3"/>
      <c r="G1494" s="3"/>
    </row>
    <row r="1495" spans="1:7">
      <c r="A1495" s="4"/>
      <c r="B1495" s="4"/>
      <c r="C1495" s="5"/>
      <c r="D1495" s="4"/>
      <c r="E1495" s="8"/>
      <c r="F1495" s="3"/>
      <c r="G1495" s="3"/>
    </row>
    <row r="1496" spans="1:7">
      <c r="A1496" s="4"/>
      <c r="B1496" s="4"/>
      <c r="C1496" s="5"/>
      <c r="D1496" s="4"/>
      <c r="E1496" s="8"/>
      <c r="F1496" s="3"/>
      <c r="G1496" s="3"/>
    </row>
    <row r="1497" spans="1:7">
      <c r="A1497" s="4"/>
      <c r="B1497" s="4"/>
      <c r="C1497" s="5"/>
      <c r="D1497" s="4"/>
      <c r="E1497" s="8"/>
      <c r="F1497" s="3"/>
      <c r="G1497" s="3"/>
    </row>
    <row r="1498" spans="1:7">
      <c r="A1498" s="4"/>
      <c r="B1498" s="4"/>
      <c r="C1498" s="5"/>
      <c r="D1498" s="4"/>
      <c r="E1498" s="8"/>
      <c r="F1498" s="3"/>
      <c r="G1498" s="3"/>
    </row>
    <row r="1499" spans="1:7">
      <c r="A1499" s="4"/>
      <c r="B1499" s="4"/>
      <c r="C1499" s="5"/>
      <c r="D1499" s="4"/>
      <c r="E1499" s="8"/>
      <c r="F1499" s="3"/>
      <c r="G1499" s="3"/>
    </row>
    <row r="1500" spans="1:7">
      <c r="A1500" s="4"/>
      <c r="B1500" s="4"/>
      <c r="C1500" s="5"/>
      <c r="D1500" s="4"/>
      <c r="E1500" s="8"/>
      <c r="F1500" s="3"/>
      <c r="G1500" s="3"/>
    </row>
    <row r="1501" spans="1:7">
      <c r="A1501" s="4"/>
      <c r="B1501" s="4"/>
      <c r="C1501" s="5"/>
      <c r="D1501" s="4"/>
      <c r="E1501" s="8"/>
      <c r="F1501" s="3"/>
      <c r="G1501" s="3"/>
    </row>
    <row r="1502" spans="1:7">
      <c r="A1502" s="4"/>
      <c r="B1502" s="4"/>
      <c r="C1502" s="5"/>
      <c r="D1502" s="4"/>
      <c r="E1502" s="8"/>
      <c r="F1502" s="3"/>
      <c r="G1502" s="3"/>
    </row>
    <row r="1503" spans="1:7">
      <c r="A1503" s="4"/>
      <c r="B1503" s="4"/>
      <c r="C1503" s="5"/>
      <c r="D1503" s="4"/>
      <c r="E1503" s="8"/>
      <c r="F1503" s="3"/>
      <c r="G1503" s="3"/>
    </row>
    <row r="1504" spans="1:7">
      <c r="A1504" s="4"/>
      <c r="B1504" s="4"/>
      <c r="C1504" s="5"/>
      <c r="D1504" s="4"/>
      <c r="E1504" s="8"/>
      <c r="F1504" s="3"/>
      <c r="G1504" s="3"/>
    </row>
    <row r="1505" spans="1:7">
      <c r="A1505" s="4"/>
      <c r="B1505" s="4"/>
      <c r="C1505" s="5"/>
      <c r="D1505" s="4"/>
      <c r="E1505" s="8"/>
      <c r="F1505" s="3"/>
      <c r="G1505" s="3"/>
    </row>
    <row r="1506" spans="1:7">
      <c r="A1506" s="4"/>
      <c r="B1506" s="4"/>
      <c r="C1506" s="5"/>
      <c r="D1506" s="4"/>
      <c r="E1506" s="8"/>
      <c r="F1506" s="3"/>
      <c r="G1506" s="3"/>
    </row>
    <row r="1507" spans="1:7">
      <c r="A1507" s="4"/>
      <c r="B1507" s="4"/>
      <c r="C1507" s="5"/>
      <c r="D1507" s="4"/>
      <c r="E1507" s="8"/>
      <c r="F1507" s="3"/>
      <c r="G1507" s="3"/>
    </row>
    <row r="1508" spans="1:7">
      <c r="A1508" s="4"/>
      <c r="B1508" s="4"/>
      <c r="C1508" s="5"/>
      <c r="D1508" s="4"/>
      <c r="E1508" s="8"/>
      <c r="F1508" s="3"/>
      <c r="G1508" s="3"/>
    </row>
    <row r="1509" spans="1:7">
      <c r="A1509" s="4"/>
      <c r="B1509" s="4"/>
      <c r="C1509" s="5"/>
      <c r="D1509" s="4"/>
      <c r="E1509" s="8"/>
      <c r="F1509" s="3"/>
      <c r="G1509" s="3"/>
    </row>
    <row r="1510" spans="1:7">
      <c r="A1510" s="4"/>
      <c r="B1510" s="4"/>
      <c r="C1510" s="5"/>
      <c r="D1510" s="4"/>
      <c r="E1510" s="8"/>
      <c r="F1510" s="3"/>
      <c r="G1510" s="3"/>
    </row>
    <row r="1511" spans="1:7">
      <c r="A1511" s="4"/>
      <c r="B1511" s="4"/>
      <c r="C1511" s="5"/>
      <c r="D1511" s="4"/>
      <c r="E1511" s="8"/>
      <c r="F1511" s="3"/>
      <c r="G1511" s="3"/>
    </row>
    <row r="1512" spans="1:7">
      <c r="A1512" s="4"/>
      <c r="B1512" s="4"/>
      <c r="C1512" s="5"/>
      <c r="D1512" s="4"/>
      <c r="E1512" s="8"/>
      <c r="F1512" s="3"/>
      <c r="G1512" s="3"/>
    </row>
    <row r="1513" spans="1:7">
      <c r="A1513" s="4"/>
      <c r="B1513" s="4"/>
      <c r="C1513" s="5"/>
      <c r="D1513" s="4"/>
      <c r="E1513" s="8"/>
      <c r="F1513" s="3"/>
      <c r="G1513" s="3"/>
    </row>
    <row r="1514" spans="1:7">
      <c r="A1514" s="4"/>
      <c r="B1514" s="4"/>
      <c r="C1514" s="5"/>
      <c r="D1514" s="4"/>
      <c r="E1514" s="8"/>
      <c r="F1514" s="3"/>
      <c r="G1514" s="3"/>
    </row>
    <row r="1515" spans="1:7">
      <c r="A1515" s="4"/>
      <c r="B1515" s="4"/>
      <c r="C1515" s="5"/>
      <c r="D1515" s="4"/>
      <c r="E1515" s="8"/>
      <c r="F1515" s="3"/>
      <c r="G1515" s="3"/>
    </row>
    <row r="1516" spans="1:7">
      <c r="A1516" s="4"/>
      <c r="B1516" s="4"/>
      <c r="C1516" s="5"/>
      <c r="D1516" s="4"/>
      <c r="E1516" s="8"/>
      <c r="F1516" s="3"/>
      <c r="G1516" s="3"/>
    </row>
    <row r="1517" spans="1:7">
      <c r="A1517" s="4"/>
      <c r="B1517" s="4"/>
      <c r="C1517" s="5"/>
      <c r="D1517" s="4"/>
      <c r="E1517" s="8"/>
      <c r="F1517" s="3"/>
      <c r="G1517" s="3"/>
    </row>
    <row r="1518" spans="1:7">
      <c r="A1518" s="4"/>
      <c r="B1518" s="4"/>
      <c r="C1518" s="5"/>
      <c r="D1518" s="4"/>
      <c r="E1518" s="8"/>
      <c r="F1518" s="3"/>
      <c r="G1518" s="3"/>
    </row>
    <row r="1519" spans="1:7">
      <c r="A1519" s="4"/>
      <c r="B1519" s="4"/>
      <c r="C1519" s="5"/>
      <c r="D1519" s="4"/>
      <c r="E1519" s="8"/>
      <c r="F1519" s="3"/>
      <c r="G1519" s="3"/>
    </row>
    <row r="1520" spans="1:7">
      <c r="A1520" s="4"/>
      <c r="B1520" s="4"/>
      <c r="C1520" s="5"/>
      <c r="D1520" s="4"/>
      <c r="E1520" s="8"/>
      <c r="F1520" s="3"/>
      <c r="G1520" s="3"/>
    </row>
    <row r="1521" spans="1:7">
      <c r="A1521" s="4"/>
      <c r="B1521" s="4"/>
      <c r="C1521" s="5"/>
      <c r="D1521" s="4"/>
      <c r="E1521" s="8"/>
      <c r="F1521" s="3"/>
      <c r="G1521" s="3"/>
    </row>
    <row r="1522" spans="1:7">
      <c r="A1522" s="4"/>
      <c r="B1522" s="4"/>
      <c r="C1522" s="5"/>
      <c r="D1522" s="4"/>
      <c r="E1522" s="8"/>
      <c r="F1522" s="3"/>
      <c r="G1522" s="3"/>
    </row>
    <row r="1523" spans="1:7">
      <c r="A1523" s="4"/>
      <c r="B1523" s="4"/>
      <c r="C1523" s="5"/>
      <c r="D1523" s="4"/>
      <c r="E1523" s="8"/>
      <c r="F1523" s="3"/>
      <c r="G1523" s="3"/>
    </row>
    <row r="1524" spans="1:7">
      <c r="A1524" s="4"/>
      <c r="B1524" s="4"/>
      <c r="C1524" s="5"/>
      <c r="D1524" s="4"/>
      <c r="E1524" s="8"/>
      <c r="F1524" s="3"/>
      <c r="G1524" s="3"/>
    </row>
    <row r="1525" spans="1:7">
      <c r="A1525" s="4"/>
      <c r="B1525" s="4"/>
      <c r="C1525" s="5"/>
      <c r="D1525" s="4"/>
      <c r="E1525" s="8"/>
      <c r="F1525" s="3"/>
      <c r="G1525" s="3"/>
    </row>
    <row r="1526" spans="1:7">
      <c r="A1526" s="4"/>
      <c r="B1526" s="4"/>
      <c r="C1526" s="5"/>
      <c r="D1526" s="4"/>
      <c r="E1526" s="8"/>
      <c r="F1526" s="3"/>
      <c r="G1526" s="3"/>
    </row>
    <row r="1527" spans="1:7">
      <c r="A1527" s="4"/>
      <c r="B1527" s="4"/>
      <c r="C1527" s="5"/>
      <c r="D1527" s="4"/>
      <c r="E1527" s="8"/>
      <c r="F1527" s="3"/>
      <c r="G1527" s="3"/>
    </row>
    <row r="1528" spans="1:7">
      <c r="A1528" s="4"/>
      <c r="B1528" s="4"/>
      <c r="C1528" s="5"/>
      <c r="D1528" s="4"/>
      <c r="E1528" s="8"/>
      <c r="F1528" s="3"/>
      <c r="G1528" s="3"/>
    </row>
    <row r="1529" spans="1:7">
      <c r="A1529" s="4"/>
      <c r="B1529" s="4"/>
      <c r="C1529" s="5"/>
      <c r="D1529" s="4"/>
      <c r="E1529" s="8"/>
      <c r="F1529" s="3"/>
      <c r="G1529" s="3"/>
    </row>
    <row r="1530" spans="1:7">
      <c r="A1530" s="4"/>
      <c r="B1530" s="4"/>
      <c r="C1530" s="5"/>
      <c r="D1530" s="4"/>
      <c r="E1530" s="8"/>
      <c r="F1530" s="3"/>
      <c r="G1530" s="3"/>
    </row>
    <row r="1531" spans="1:7">
      <c r="A1531" s="4"/>
      <c r="B1531" s="4"/>
      <c r="C1531" s="5"/>
      <c r="D1531" s="4"/>
      <c r="E1531" s="8"/>
      <c r="F1531" s="3"/>
      <c r="G1531" s="3"/>
    </row>
    <row r="1532" spans="1:7">
      <c r="A1532" s="4"/>
      <c r="B1532" s="4"/>
      <c r="C1532" s="5"/>
      <c r="D1532" s="4"/>
      <c r="E1532" s="8"/>
      <c r="F1532" s="3"/>
      <c r="G1532" s="3"/>
    </row>
    <row r="1533" spans="1:7">
      <c r="A1533" s="4"/>
      <c r="B1533" s="4"/>
      <c r="C1533" s="5"/>
      <c r="D1533" s="4"/>
      <c r="E1533" s="8"/>
      <c r="F1533" s="3"/>
      <c r="G1533" s="3"/>
    </row>
    <row r="1534" spans="1:7">
      <c r="A1534" s="4"/>
      <c r="B1534" s="4"/>
      <c r="C1534" s="5"/>
      <c r="D1534" s="4"/>
      <c r="E1534" s="8"/>
      <c r="F1534" s="3"/>
      <c r="G1534" s="3"/>
    </row>
    <row r="1535" spans="1:7">
      <c r="A1535" s="4"/>
      <c r="B1535" s="4"/>
      <c r="C1535" s="5"/>
      <c r="D1535" s="4"/>
      <c r="E1535" s="8"/>
      <c r="F1535" s="3"/>
      <c r="G1535" s="3"/>
    </row>
    <row r="1536" spans="1:7">
      <c r="A1536" s="4"/>
      <c r="B1536" s="4"/>
      <c r="C1536" s="5"/>
      <c r="D1536" s="4"/>
      <c r="E1536" s="8"/>
      <c r="F1536" s="3"/>
      <c r="G1536" s="3"/>
    </row>
    <row r="1537" spans="1:7">
      <c r="A1537" s="4"/>
      <c r="B1537" s="4"/>
      <c r="C1537" s="5"/>
      <c r="D1537" s="4"/>
      <c r="E1537" s="8"/>
      <c r="F1537" s="3"/>
      <c r="G1537" s="3"/>
    </row>
    <row r="1538" spans="1:7">
      <c r="A1538" s="4"/>
      <c r="B1538" s="4"/>
      <c r="C1538" s="5"/>
      <c r="D1538" s="4"/>
      <c r="E1538" s="8"/>
      <c r="F1538" s="3"/>
      <c r="G1538" s="3"/>
    </row>
    <row r="1539" spans="1:7">
      <c r="A1539" s="4"/>
      <c r="B1539" s="4"/>
      <c r="C1539" s="5"/>
      <c r="D1539" s="4"/>
      <c r="E1539" s="8"/>
      <c r="F1539" s="3"/>
      <c r="G1539" s="3"/>
    </row>
    <row r="1540" spans="1:7">
      <c r="A1540" s="4"/>
      <c r="B1540" s="4"/>
      <c r="C1540" s="5"/>
      <c r="D1540" s="4"/>
      <c r="E1540" s="8"/>
      <c r="F1540" s="3"/>
      <c r="G1540" s="3"/>
    </row>
    <row r="1541" spans="1:7">
      <c r="A1541" s="4"/>
      <c r="B1541" s="4"/>
      <c r="C1541" s="5"/>
      <c r="D1541" s="4"/>
      <c r="E1541" s="8"/>
      <c r="F1541" s="3"/>
      <c r="G1541" s="3"/>
    </row>
    <row r="1542" spans="1:7">
      <c r="A1542" s="4"/>
      <c r="B1542" s="4"/>
      <c r="C1542" s="5"/>
      <c r="D1542" s="4"/>
      <c r="E1542" s="8"/>
      <c r="F1542" s="3"/>
      <c r="G1542" s="3"/>
    </row>
    <row r="1543" spans="1:7">
      <c r="A1543" s="4"/>
      <c r="B1543" s="4"/>
      <c r="C1543" s="5"/>
      <c r="D1543" s="4"/>
      <c r="E1543" s="8"/>
      <c r="F1543" s="3"/>
      <c r="G1543" s="3"/>
    </row>
    <row r="1544" spans="1:7">
      <c r="A1544" s="4"/>
      <c r="B1544" s="4"/>
      <c r="C1544" s="5"/>
      <c r="D1544" s="4"/>
      <c r="E1544" s="8"/>
      <c r="F1544" s="3"/>
      <c r="G1544" s="3"/>
    </row>
    <row r="1545" spans="1:7">
      <c r="A1545" s="4"/>
      <c r="B1545" s="4"/>
      <c r="C1545" s="5"/>
      <c r="D1545" s="4"/>
      <c r="E1545" s="8"/>
      <c r="F1545" s="3"/>
      <c r="G1545" s="3"/>
    </row>
    <row r="1546" spans="1:7">
      <c r="A1546" s="4"/>
      <c r="B1546" s="4"/>
      <c r="C1546" s="5"/>
      <c r="D1546" s="4"/>
      <c r="E1546" s="8"/>
      <c r="F1546" s="3"/>
      <c r="G1546" s="3"/>
    </row>
    <row r="1547" spans="1:7">
      <c r="A1547" s="4"/>
      <c r="B1547" s="4"/>
      <c r="C1547" s="5"/>
      <c r="D1547" s="4"/>
      <c r="E1547" s="8"/>
      <c r="F1547" s="3"/>
      <c r="G1547" s="3"/>
    </row>
    <row r="1548" spans="1:7">
      <c r="A1548" s="4"/>
      <c r="B1548" s="4"/>
      <c r="C1548" s="5"/>
      <c r="D1548" s="4"/>
      <c r="E1548" s="8"/>
      <c r="F1548" s="3"/>
      <c r="G1548" s="3"/>
    </row>
    <row r="1549" spans="1:7">
      <c r="A1549" s="4"/>
      <c r="B1549" s="4"/>
      <c r="C1549" s="5"/>
      <c r="D1549" s="4"/>
      <c r="E1549" s="8"/>
      <c r="F1549" s="3"/>
      <c r="G1549" s="3"/>
    </row>
    <row r="1550" spans="1:7">
      <c r="A1550" s="4"/>
      <c r="B1550" s="4"/>
      <c r="C1550" s="5"/>
      <c r="D1550" s="4"/>
      <c r="E1550" s="8"/>
      <c r="F1550" s="3"/>
      <c r="G1550" s="3"/>
    </row>
    <row r="1551" spans="1:7">
      <c r="A1551" s="4"/>
      <c r="B1551" s="4"/>
      <c r="C1551" s="5"/>
      <c r="D1551" s="4"/>
      <c r="E1551" s="8"/>
      <c r="F1551" s="3"/>
      <c r="G1551" s="3"/>
    </row>
    <row r="1552" spans="1:7">
      <c r="A1552" s="4"/>
      <c r="B1552" s="4"/>
      <c r="C1552" s="5"/>
      <c r="D1552" s="4"/>
      <c r="E1552" s="8"/>
      <c r="F1552" s="3"/>
      <c r="G1552" s="3"/>
    </row>
    <row r="1553" spans="1:7">
      <c r="A1553" s="4"/>
      <c r="B1553" s="4"/>
      <c r="C1553" s="5"/>
      <c r="D1553" s="4"/>
      <c r="E1553" s="8"/>
      <c r="F1553" s="3"/>
      <c r="G1553" s="3"/>
    </row>
    <row r="1554" spans="1:7">
      <c r="A1554" s="4"/>
      <c r="B1554" s="4"/>
      <c r="C1554" s="5"/>
      <c r="D1554" s="4"/>
      <c r="E1554" s="8"/>
      <c r="F1554" s="3"/>
      <c r="G1554" s="3"/>
    </row>
    <row r="1555" spans="1:7">
      <c r="A1555" s="4"/>
      <c r="B1555" s="4"/>
      <c r="C1555" s="5"/>
      <c r="D1555" s="4"/>
      <c r="E1555" s="8"/>
      <c r="F1555" s="3"/>
      <c r="G1555" s="3"/>
    </row>
    <row r="1556" spans="1:7">
      <c r="A1556" s="4"/>
      <c r="B1556" s="4"/>
      <c r="C1556" s="5"/>
      <c r="D1556" s="4"/>
      <c r="E1556" s="8"/>
      <c r="F1556" s="3"/>
      <c r="G1556" s="3"/>
    </row>
    <row r="1557" spans="1:7">
      <c r="A1557" s="4"/>
      <c r="B1557" s="4"/>
      <c r="C1557" s="5"/>
      <c r="D1557" s="4"/>
      <c r="E1557" s="8"/>
      <c r="F1557" s="3"/>
      <c r="G1557" s="3"/>
    </row>
    <row r="1558" spans="1:7">
      <c r="A1558" s="4"/>
      <c r="B1558" s="4"/>
      <c r="C1558" s="5"/>
      <c r="D1558" s="4"/>
      <c r="E1558" s="8"/>
      <c r="F1558" s="3"/>
      <c r="G1558" s="3"/>
    </row>
    <row r="1559" spans="1:7">
      <c r="A1559" s="4"/>
      <c r="B1559" s="4"/>
      <c r="C1559" s="5"/>
      <c r="D1559" s="4"/>
      <c r="E1559" s="8"/>
      <c r="F1559" s="3"/>
      <c r="G1559" s="3"/>
    </row>
    <row r="1560" spans="1:7">
      <c r="A1560" s="4"/>
      <c r="B1560" s="4"/>
      <c r="C1560" s="5"/>
      <c r="D1560" s="4"/>
      <c r="E1560" s="8"/>
      <c r="F1560" s="3"/>
      <c r="G1560" s="3"/>
    </row>
    <row r="1561" spans="1:7">
      <c r="A1561" s="4"/>
      <c r="B1561" s="4"/>
      <c r="C1561" s="5"/>
      <c r="D1561" s="4"/>
      <c r="E1561" s="8"/>
      <c r="F1561" s="3"/>
      <c r="G1561" s="3"/>
    </row>
    <row r="1562" spans="1:7">
      <c r="A1562" s="4"/>
      <c r="B1562" s="4"/>
      <c r="C1562" s="5"/>
      <c r="D1562" s="4"/>
      <c r="E1562" s="8"/>
      <c r="F1562" s="3"/>
      <c r="G1562" s="3"/>
    </row>
    <row r="1563" spans="1:7">
      <c r="A1563" s="4"/>
      <c r="B1563" s="4"/>
      <c r="C1563" s="5"/>
      <c r="D1563" s="4"/>
      <c r="E1563" s="8"/>
      <c r="F1563" s="3"/>
      <c r="G1563" s="3"/>
    </row>
    <row r="1564" spans="1:7">
      <c r="A1564" s="4"/>
      <c r="B1564" s="4"/>
      <c r="C1564" s="5"/>
      <c r="D1564" s="4"/>
      <c r="E1564" s="8"/>
      <c r="F1564" s="3"/>
      <c r="G1564" s="3"/>
    </row>
    <row r="1565" spans="1:7">
      <c r="A1565" s="4"/>
      <c r="B1565" s="4"/>
      <c r="C1565" s="5"/>
      <c r="D1565" s="4"/>
      <c r="E1565" s="8"/>
      <c r="F1565" s="3"/>
      <c r="G1565" s="3"/>
    </row>
    <row r="1566" spans="1:7">
      <c r="A1566" s="4"/>
      <c r="B1566" s="4"/>
      <c r="C1566" s="5"/>
      <c r="D1566" s="4"/>
      <c r="E1566" s="8"/>
      <c r="F1566" s="3"/>
      <c r="G1566" s="3"/>
    </row>
    <row r="1567" spans="1:7">
      <c r="A1567" s="4"/>
      <c r="B1567" s="4"/>
      <c r="C1567" s="5"/>
      <c r="D1567" s="4"/>
      <c r="E1567" s="8"/>
      <c r="F1567" s="3"/>
      <c r="G1567" s="3"/>
    </row>
    <row r="1568" spans="1:7">
      <c r="A1568" s="4"/>
      <c r="B1568" s="4"/>
      <c r="C1568" s="5"/>
      <c r="D1568" s="4"/>
      <c r="E1568" s="8"/>
      <c r="F1568" s="3"/>
      <c r="G1568" s="3"/>
    </row>
    <row r="1569" spans="1:7">
      <c r="A1569" s="4"/>
      <c r="B1569" s="4"/>
      <c r="C1569" s="5"/>
      <c r="D1569" s="4"/>
      <c r="E1569" s="8"/>
      <c r="F1569" s="3"/>
      <c r="G1569" s="3"/>
    </row>
    <row r="1570" spans="1:7">
      <c r="A1570" s="4"/>
      <c r="B1570" s="4"/>
      <c r="C1570" s="5"/>
      <c r="D1570" s="4"/>
      <c r="E1570" s="8"/>
      <c r="F1570" s="3"/>
      <c r="G1570" s="3"/>
    </row>
    <row r="1571" spans="1:7">
      <c r="A1571" s="4"/>
      <c r="B1571" s="4"/>
      <c r="C1571" s="5"/>
      <c r="D1571" s="4"/>
      <c r="E1571" s="8"/>
      <c r="F1571" s="3"/>
      <c r="G1571" s="3"/>
    </row>
    <row r="1572" spans="1:7">
      <c r="A1572" s="4"/>
      <c r="B1572" s="4"/>
      <c r="C1572" s="5"/>
      <c r="D1572" s="4"/>
      <c r="E1572" s="8"/>
      <c r="F1572" s="3"/>
      <c r="G1572" s="3"/>
    </row>
    <row r="1573" spans="1:7">
      <c r="A1573" s="4"/>
      <c r="B1573" s="4"/>
      <c r="C1573" s="5"/>
      <c r="D1573" s="4"/>
      <c r="E1573" s="8"/>
      <c r="F1573" s="3"/>
      <c r="G1573" s="3"/>
    </row>
    <row r="1574" spans="1:7">
      <c r="A1574" s="4"/>
      <c r="B1574" s="4"/>
      <c r="C1574" s="5"/>
      <c r="D1574" s="4"/>
      <c r="E1574" s="8"/>
      <c r="F1574" s="3"/>
      <c r="G1574" s="3"/>
    </row>
    <row r="1575" spans="1:7">
      <c r="A1575" s="4"/>
      <c r="B1575" s="4"/>
      <c r="C1575" s="5"/>
      <c r="D1575" s="4"/>
      <c r="E1575" s="8"/>
      <c r="F1575" s="3"/>
      <c r="G1575" s="3"/>
    </row>
    <row r="1576" spans="1:7">
      <c r="A1576" s="4"/>
      <c r="B1576" s="4"/>
      <c r="C1576" s="5"/>
      <c r="D1576" s="4"/>
      <c r="E1576" s="8"/>
      <c r="F1576" s="3"/>
      <c r="G1576" s="3"/>
    </row>
    <row r="1577" spans="1:7">
      <c r="A1577" s="4"/>
      <c r="B1577" s="4"/>
      <c r="C1577" s="5"/>
      <c r="D1577" s="4"/>
      <c r="E1577" s="8"/>
      <c r="F1577" s="3"/>
      <c r="G1577" s="3"/>
    </row>
    <row r="1578" spans="1:7">
      <c r="A1578" s="4"/>
      <c r="B1578" s="4"/>
      <c r="C1578" s="5"/>
      <c r="D1578" s="4"/>
      <c r="E1578" s="8"/>
      <c r="F1578" s="3"/>
      <c r="G1578" s="3"/>
    </row>
    <row r="1579" spans="1:7">
      <c r="A1579" s="4"/>
      <c r="B1579" s="4"/>
      <c r="C1579" s="5"/>
      <c r="D1579" s="4"/>
      <c r="E1579" s="8"/>
      <c r="F1579" s="3"/>
      <c r="G1579" s="3"/>
    </row>
    <row r="1580" spans="1:7">
      <c r="A1580" s="4"/>
      <c r="B1580" s="4"/>
      <c r="C1580" s="5"/>
      <c r="D1580" s="4"/>
      <c r="E1580" s="8"/>
      <c r="F1580" s="3"/>
      <c r="G1580" s="3"/>
    </row>
    <row r="1581" spans="1:7">
      <c r="A1581" s="4"/>
      <c r="B1581" s="4"/>
      <c r="C1581" s="5"/>
      <c r="D1581" s="4"/>
      <c r="E1581" s="8"/>
      <c r="F1581" s="3"/>
      <c r="G1581" s="3"/>
    </row>
    <row r="1582" spans="1:7">
      <c r="A1582" s="4"/>
      <c r="B1582" s="4"/>
      <c r="C1582" s="5"/>
      <c r="D1582" s="4"/>
      <c r="E1582" s="8"/>
      <c r="F1582" s="3"/>
      <c r="G1582" s="3"/>
    </row>
    <row r="1583" spans="1:7">
      <c r="A1583" s="4"/>
      <c r="B1583" s="4"/>
      <c r="C1583" s="5"/>
      <c r="D1583" s="4"/>
      <c r="E1583" s="8"/>
      <c r="F1583" s="3"/>
      <c r="G1583" s="3"/>
    </row>
    <row r="1584" spans="1:7">
      <c r="A1584" s="4"/>
      <c r="B1584" s="4"/>
      <c r="C1584" s="5"/>
      <c r="D1584" s="4"/>
      <c r="E1584" s="8"/>
      <c r="F1584" s="3"/>
      <c r="G1584" s="3"/>
    </row>
    <row r="1585" spans="1:7">
      <c r="A1585" s="4"/>
      <c r="B1585" s="4"/>
      <c r="C1585" s="5"/>
      <c r="D1585" s="4"/>
      <c r="E1585" s="8"/>
      <c r="F1585" s="3"/>
      <c r="G1585" s="3"/>
    </row>
    <row r="1586" spans="1:7">
      <c r="A1586" s="4"/>
      <c r="B1586" s="4"/>
      <c r="C1586" s="5"/>
      <c r="D1586" s="4"/>
      <c r="E1586" s="8"/>
      <c r="F1586" s="3"/>
      <c r="G1586" s="3"/>
    </row>
    <row r="1587" spans="1:7">
      <c r="A1587" s="4"/>
      <c r="B1587" s="4"/>
      <c r="C1587" s="5"/>
      <c r="D1587" s="4"/>
      <c r="E1587" s="8"/>
      <c r="F1587" s="3"/>
      <c r="G1587" s="3"/>
    </row>
    <row r="1588" spans="1:7">
      <c r="A1588" s="4"/>
      <c r="B1588" s="4"/>
      <c r="C1588" s="5"/>
      <c r="D1588" s="4"/>
      <c r="E1588" s="8"/>
      <c r="F1588" s="3"/>
      <c r="G1588" s="3"/>
    </row>
    <row r="1589" spans="1:7">
      <c r="A1589" s="4"/>
      <c r="B1589" s="4"/>
      <c r="C1589" s="5"/>
      <c r="D1589" s="4"/>
      <c r="E1589" s="8"/>
      <c r="F1589" s="3"/>
      <c r="G1589" s="3"/>
    </row>
    <row r="1590" spans="1:7">
      <c r="A1590" s="4"/>
      <c r="B1590" s="4"/>
      <c r="C1590" s="5"/>
      <c r="D1590" s="4"/>
      <c r="E1590" s="8"/>
      <c r="F1590" s="3"/>
      <c r="G1590" s="3"/>
    </row>
    <row r="1591" spans="1:7">
      <c r="A1591" s="4"/>
      <c r="B1591" s="4"/>
      <c r="C1591" s="5"/>
      <c r="D1591" s="4"/>
      <c r="E1591" s="8"/>
      <c r="F1591" s="3"/>
      <c r="G1591" s="3"/>
    </row>
    <row r="1592" spans="1:7">
      <c r="A1592" s="4"/>
      <c r="B1592" s="4"/>
      <c r="C1592" s="5"/>
      <c r="D1592" s="4"/>
      <c r="E1592" s="8"/>
      <c r="F1592" s="3"/>
      <c r="G1592" s="3"/>
    </row>
    <row r="1593" spans="1:7">
      <c r="A1593" s="4"/>
      <c r="B1593" s="4"/>
      <c r="C1593" s="5"/>
      <c r="D1593" s="4"/>
      <c r="E1593" s="8"/>
      <c r="F1593" s="3"/>
      <c r="G1593" s="3"/>
    </row>
    <row r="1594" spans="1:7">
      <c r="A1594" s="4"/>
      <c r="B1594" s="4"/>
      <c r="C1594" s="5"/>
      <c r="D1594" s="4"/>
      <c r="E1594" s="8"/>
      <c r="F1594" s="3"/>
      <c r="G1594" s="3"/>
    </row>
    <row r="1595" spans="1:7">
      <c r="A1595" s="4"/>
      <c r="B1595" s="4"/>
      <c r="C1595" s="5"/>
      <c r="D1595" s="4"/>
      <c r="E1595" s="8"/>
      <c r="F1595" s="3"/>
      <c r="G1595" s="3"/>
    </row>
    <row r="1596" spans="1:7">
      <c r="A1596" s="4"/>
      <c r="B1596" s="4"/>
      <c r="C1596" s="5"/>
      <c r="D1596" s="4"/>
      <c r="E1596" s="8"/>
      <c r="F1596" s="3"/>
      <c r="G1596" s="3"/>
    </row>
    <row r="1597" spans="1:7">
      <c r="A1597" s="4"/>
      <c r="B1597" s="4"/>
      <c r="C1597" s="5"/>
      <c r="D1597" s="4"/>
      <c r="E1597" s="8"/>
      <c r="F1597" s="3"/>
      <c r="G1597" s="3"/>
    </row>
    <row r="1598" spans="1:7">
      <c r="A1598" s="4"/>
      <c r="B1598" s="4"/>
      <c r="C1598" s="5"/>
      <c r="D1598" s="4"/>
      <c r="E1598" s="8"/>
      <c r="F1598" s="3"/>
      <c r="G1598" s="3"/>
    </row>
    <row r="1599" spans="1:7">
      <c r="A1599" s="4"/>
      <c r="B1599" s="4"/>
      <c r="C1599" s="5"/>
      <c r="D1599" s="4"/>
      <c r="E1599" s="8"/>
      <c r="F1599" s="3"/>
      <c r="G1599" s="3"/>
    </row>
    <row r="1600" spans="1:7">
      <c r="A1600" s="4"/>
      <c r="B1600" s="4"/>
      <c r="C1600" s="5"/>
      <c r="D1600" s="4"/>
      <c r="E1600" s="8"/>
      <c r="F1600" s="3"/>
      <c r="G1600" s="3"/>
    </row>
    <row r="1601" spans="1:7">
      <c r="A1601" s="4"/>
      <c r="B1601" s="4"/>
      <c r="C1601" s="5"/>
      <c r="D1601" s="4"/>
      <c r="E1601" s="8"/>
      <c r="F1601" s="3"/>
      <c r="G1601" s="3"/>
    </row>
    <row r="1602" spans="1:7">
      <c r="A1602" s="4"/>
      <c r="B1602" s="4"/>
      <c r="C1602" s="5"/>
      <c r="D1602" s="4"/>
      <c r="E1602" s="8"/>
      <c r="F1602" s="3"/>
      <c r="G1602" s="3"/>
    </row>
    <row r="1603" spans="1:7">
      <c r="A1603" s="4"/>
      <c r="B1603" s="4"/>
      <c r="C1603" s="5"/>
      <c r="D1603" s="4"/>
      <c r="E1603" s="8"/>
      <c r="F1603" s="3"/>
      <c r="G1603" s="3"/>
    </row>
    <row r="1604" spans="1:7">
      <c r="A1604" s="4"/>
      <c r="B1604" s="4"/>
      <c r="C1604" s="5"/>
      <c r="D1604" s="4"/>
      <c r="E1604" s="8"/>
      <c r="F1604" s="3"/>
      <c r="G1604" s="3"/>
    </row>
    <row r="1605" spans="1:7">
      <c r="A1605" s="4"/>
      <c r="B1605" s="4"/>
      <c r="C1605" s="5"/>
      <c r="D1605" s="4"/>
      <c r="E1605" s="8"/>
      <c r="F1605" s="3"/>
      <c r="G1605" s="3"/>
    </row>
    <row r="1606" spans="1:7">
      <c r="A1606" s="4"/>
      <c r="B1606" s="4"/>
      <c r="C1606" s="5"/>
      <c r="D1606" s="4"/>
      <c r="E1606" s="8"/>
      <c r="F1606" s="3"/>
      <c r="G1606" s="3"/>
    </row>
    <row r="1607" spans="1:7">
      <c r="A1607" s="4"/>
      <c r="B1607" s="4"/>
      <c r="C1607" s="5"/>
      <c r="D1607" s="4"/>
      <c r="E1607" s="8"/>
      <c r="F1607" s="3"/>
      <c r="G1607" s="3"/>
    </row>
    <row r="1608" spans="1:7">
      <c r="A1608" s="4"/>
      <c r="B1608" s="4"/>
      <c r="C1608" s="5"/>
      <c r="D1608" s="4"/>
      <c r="E1608" s="8"/>
      <c r="F1608" s="3"/>
      <c r="G1608" s="3"/>
    </row>
    <row r="1609" spans="1:7">
      <c r="A1609" s="4"/>
      <c r="B1609" s="4"/>
      <c r="C1609" s="5"/>
      <c r="D1609" s="4"/>
      <c r="E1609" s="8"/>
      <c r="F1609" s="3"/>
      <c r="G1609" s="3"/>
    </row>
    <row r="1610" spans="1:7">
      <c r="A1610" s="4"/>
      <c r="B1610" s="4"/>
      <c r="C1610" s="5"/>
      <c r="D1610" s="4"/>
      <c r="E1610" s="8"/>
      <c r="F1610" s="3"/>
      <c r="G1610" s="3"/>
    </row>
    <row r="1611" spans="1:7">
      <c r="A1611" s="4"/>
      <c r="B1611" s="4"/>
      <c r="C1611" s="5"/>
      <c r="D1611" s="4"/>
      <c r="E1611" s="8"/>
      <c r="F1611" s="3"/>
      <c r="G1611" s="3"/>
    </row>
    <row r="1612" spans="1:7">
      <c r="A1612" s="4"/>
      <c r="B1612" s="4"/>
      <c r="C1612" s="5"/>
      <c r="D1612" s="4"/>
      <c r="E1612" s="8"/>
      <c r="F1612" s="3"/>
      <c r="G1612" s="3"/>
    </row>
    <row r="1613" spans="1:7">
      <c r="A1613" s="4"/>
      <c r="B1613" s="4"/>
      <c r="C1613" s="5"/>
      <c r="D1613" s="4"/>
      <c r="E1613" s="8"/>
      <c r="F1613" s="3"/>
      <c r="G1613" s="3"/>
    </row>
    <row r="1614" spans="1:7">
      <c r="A1614" s="4"/>
      <c r="B1614" s="4"/>
      <c r="C1614" s="5"/>
      <c r="D1614" s="4"/>
      <c r="E1614" s="8"/>
      <c r="F1614" s="3"/>
      <c r="G1614" s="3"/>
    </row>
    <row r="1615" spans="1:7">
      <c r="A1615" s="4"/>
      <c r="B1615" s="4"/>
      <c r="C1615" s="5"/>
      <c r="D1615" s="4"/>
      <c r="E1615" s="8"/>
      <c r="F1615" s="3"/>
      <c r="G1615" s="3"/>
    </row>
    <row r="1616" spans="1:7">
      <c r="A1616" s="4"/>
      <c r="B1616" s="4"/>
      <c r="C1616" s="5"/>
      <c r="D1616" s="4"/>
      <c r="E1616" s="8"/>
      <c r="F1616" s="3"/>
      <c r="G1616" s="3"/>
    </row>
    <row r="1617" spans="1:7">
      <c r="A1617" s="4"/>
      <c r="B1617" s="4"/>
      <c r="C1617" s="5"/>
      <c r="D1617" s="4"/>
      <c r="E1617" s="8"/>
      <c r="F1617" s="3"/>
      <c r="G1617" s="3"/>
    </row>
    <row r="1618" spans="1:7">
      <c r="A1618" s="4"/>
      <c r="B1618" s="4"/>
      <c r="C1618" s="5"/>
      <c r="D1618" s="4"/>
      <c r="E1618" s="8"/>
      <c r="F1618" s="3"/>
      <c r="G1618" s="3"/>
    </row>
    <row r="1619" spans="1:7">
      <c r="A1619" s="4"/>
      <c r="B1619" s="4"/>
      <c r="C1619" s="5"/>
      <c r="D1619" s="4"/>
      <c r="E1619" s="8"/>
      <c r="F1619" s="3"/>
      <c r="G1619" s="3"/>
    </row>
    <row r="1620" spans="1:7">
      <c r="A1620" s="4"/>
      <c r="B1620" s="4"/>
      <c r="C1620" s="5"/>
      <c r="D1620" s="4"/>
      <c r="E1620" s="8"/>
      <c r="F1620" s="3"/>
      <c r="G1620" s="3"/>
    </row>
    <row r="1621" spans="1:7">
      <c r="A1621" s="4"/>
      <c r="B1621" s="4"/>
      <c r="C1621" s="5"/>
      <c r="D1621" s="4"/>
      <c r="E1621" s="8"/>
      <c r="F1621" s="3"/>
      <c r="G1621" s="3"/>
    </row>
    <row r="1622" spans="1:7">
      <c r="A1622" s="4"/>
      <c r="B1622" s="4"/>
      <c r="C1622" s="5"/>
      <c r="D1622" s="4"/>
      <c r="E1622" s="8"/>
      <c r="F1622" s="3"/>
      <c r="G1622" s="3"/>
    </row>
    <row r="1623" spans="1:7">
      <c r="A1623" s="4"/>
      <c r="B1623" s="4"/>
      <c r="C1623" s="5"/>
      <c r="D1623" s="4"/>
      <c r="E1623" s="8"/>
      <c r="F1623" s="3"/>
      <c r="G1623" s="3"/>
    </row>
    <row r="1624" spans="1:7">
      <c r="A1624" s="4"/>
      <c r="B1624" s="4"/>
      <c r="C1624" s="5"/>
      <c r="D1624" s="4"/>
      <c r="E1624" s="8"/>
      <c r="F1624" s="3"/>
      <c r="G1624" s="3"/>
    </row>
    <row r="1625" spans="1:7">
      <c r="A1625" s="4"/>
      <c r="B1625" s="4"/>
      <c r="C1625" s="5"/>
      <c r="D1625" s="4"/>
      <c r="E1625" s="8"/>
      <c r="F1625" s="3"/>
      <c r="G1625" s="3"/>
    </row>
    <row r="1626" spans="1:7">
      <c r="A1626" s="4"/>
      <c r="B1626" s="4"/>
      <c r="C1626" s="5"/>
      <c r="D1626" s="4"/>
      <c r="E1626" s="8"/>
      <c r="F1626" s="3"/>
      <c r="G1626" s="3"/>
    </row>
    <row r="1627" spans="1:7">
      <c r="A1627" s="4"/>
      <c r="B1627" s="4"/>
      <c r="C1627" s="5"/>
      <c r="D1627" s="4"/>
      <c r="E1627" s="8"/>
      <c r="F1627" s="3"/>
      <c r="G1627" s="3"/>
    </row>
    <row r="1628" spans="1:7">
      <c r="A1628" s="4"/>
      <c r="B1628" s="4"/>
      <c r="C1628" s="5"/>
      <c r="D1628" s="4"/>
      <c r="E1628" s="8"/>
      <c r="F1628" s="3"/>
      <c r="G1628" s="3"/>
    </row>
    <row r="1629" spans="1:7">
      <c r="A1629" s="4"/>
      <c r="B1629" s="4"/>
      <c r="C1629" s="5"/>
      <c r="D1629" s="4"/>
      <c r="E1629" s="8"/>
      <c r="F1629" s="3"/>
      <c r="G1629" s="3"/>
    </row>
    <row r="1630" spans="1:7">
      <c r="A1630" s="4"/>
      <c r="B1630" s="4"/>
      <c r="C1630" s="5"/>
      <c r="D1630" s="4"/>
      <c r="E1630" s="8"/>
      <c r="F1630" s="3"/>
      <c r="G1630" s="3"/>
    </row>
    <row r="1631" spans="1:7">
      <c r="A1631" s="4"/>
      <c r="B1631" s="4"/>
      <c r="C1631" s="5"/>
      <c r="D1631" s="4"/>
      <c r="E1631" s="8"/>
      <c r="F1631" s="3"/>
      <c r="G1631" s="3"/>
    </row>
    <row r="1632" spans="1:7">
      <c r="A1632" s="4"/>
      <c r="B1632" s="4"/>
      <c r="C1632" s="5"/>
      <c r="D1632" s="4"/>
      <c r="E1632" s="8"/>
      <c r="F1632" s="3"/>
      <c r="G1632" s="3"/>
    </row>
    <row r="1633" spans="1:7">
      <c r="A1633" s="4"/>
      <c r="B1633" s="4"/>
      <c r="C1633" s="5"/>
      <c r="D1633" s="4"/>
      <c r="E1633" s="8"/>
      <c r="F1633" s="3"/>
      <c r="G1633" s="3"/>
    </row>
    <row r="1634" spans="1:7">
      <c r="A1634" s="4"/>
      <c r="B1634" s="4"/>
      <c r="C1634" s="5"/>
      <c r="D1634" s="4"/>
      <c r="E1634" s="8"/>
      <c r="F1634" s="3"/>
      <c r="G1634" s="3"/>
    </row>
    <row r="1635" spans="1:7">
      <c r="A1635" s="4"/>
      <c r="B1635" s="4"/>
      <c r="C1635" s="5"/>
      <c r="D1635" s="4"/>
      <c r="E1635" s="8"/>
      <c r="F1635" s="3"/>
      <c r="G1635" s="3"/>
    </row>
    <row r="1636" spans="1:7">
      <c r="A1636" s="4"/>
      <c r="B1636" s="4"/>
      <c r="C1636" s="5"/>
      <c r="D1636" s="4"/>
      <c r="E1636" s="8"/>
      <c r="F1636" s="3"/>
      <c r="G1636" s="3"/>
    </row>
    <row r="1637" spans="1:7">
      <c r="A1637" s="4"/>
      <c r="B1637" s="4"/>
      <c r="C1637" s="5"/>
      <c r="D1637" s="4"/>
      <c r="E1637" s="8"/>
      <c r="F1637" s="3"/>
      <c r="G1637" s="3"/>
    </row>
    <row r="1638" spans="1:7">
      <c r="A1638" s="4"/>
      <c r="B1638" s="4"/>
      <c r="C1638" s="5"/>
      <c r="D1638" s="4"/>
      <c r="E1638" s="8"/>
      <c r="F1638" s="3"/>
      <c r="G1638" s="3"/>
    </row>
    <row r="1639" spans="1:7">
      <c r="A1639" s="4"/>
      <c r="B1639" s="4"/>
      <c r="C1639" s="5"/>
      <c r="D1639" s="4"/>
      <c r="E1639" s="8"/>
      <c r="F1639" s="3"/>
      <c r="G1639" s="3"/>
    </row>
    <row r="1640" spans="1:7">
      <c r="A1640" s="4"/>
      <c r="B1640" s="4"/>
      <c r="C1640" s="5"/>
      <c r="D1640" s="4"/>
      <c r="E1640" s="8"/>
      <c r="F1640" s="3"/>
      <c r="G1640" s="3"/>
    </row>
    <row r="1641" spans="1:7">
      <c r="A1641" s="4"/>
      <c r="B1641" s="4"/>
      <c r="C1641" s="5"/>
      <c r="D1641" s="4"/>
      <c r="E1641" s="8"/>
      <c r="F1641" s="3"/>
      <c r="G1641" s="3"/>
    </row>
    <row r="1642" spans="1:7">
      <c r="A1642" s="4"/>
      <c r="B1642" s="4"/>
      <c r="C1642" s="5"/>
      <c r="D1642" s="4"/>
      <c r="E1642" s="8"/>
      <c r="F1642" s="3"/>
      <c r="G1642" s="3"/>
    </row>
    <row r="1643" spans="1:7">
      <c r="A1643" s="4"/>
      <c r="B1643" s="4"/>
      <c r="C1643" s="5"/>
      <c r="D1643" s="4"/>
      <c r="E1643" s="8"/>
      <c r="F1643" s="3"/>
      <c r="G1643" s="3"/>
    </row>
    <row r="1644" spans="1:7">
      <c r="A1644" s="4"/>
      <c r="B1644" s="4"/>
      <c r="C1644" s="5"/>
      <c r="D1644" s="4"/>
      <c r="E1644" s="8"/>
      <c r="F1644" s="3"/>
      <c r="G1644" s="3"/>
    </row>
    <row r="1645" spans="1:7">
      <c r="A1645" s="4"/>
      <c r="B1645" s="4"/>
      <c r="C1645" s="5"/>
      <c r="D1645" s="4"/>
      <c r="E1645" s="8"/>
      <c r="F1645" s="3"/>
      <c r="G1645" s="3"/>
    </row>
    <row r="1646" spans="1:7">
      <c r="A1646" s="4"/>
      <c r="B1646" s="4"/>
      <c r="C1646" s="5"/>
      <c r="D1646" s="4"/>
      <c r="E1646" s="8"/>
      <c r="F1646" s="3"/>
      <c r="G1646" s="3"/>
    </row>
    <row r="1647" spans="1:7">
      <c r="A1647" s="4"/>
      <c r="B1647" s="4"/>
      <c r="C1647" s="5"/>
      <c r="D1647" s="4"/>
      <c r="E1647" s="8"/>
      <c r="F1647" s="3"/>
      <c r="G1647" s="3"/>
    </row>
    <row r="1648" spans="1:7">
      <c r="A1648" s="4"/>
      <c r="B1648" s="4"/>
      <c r="C1648" s="5"/>
      <c r="D1648" s="4"/>
      <c r="E1648" s="8"/>
      <c r="F1648" s="3"/>
      <c r="G1648" s="3"/>
    </row>
    <row r="1649" spans="1:7">
      <c r="A1649" s="4"/>
      <c r="B1649" s="4"/>
      <c r="C1649" s="5"/>
      <c r="D1649" s="4"/>
      <c r="E1649" s="8"/>
      <c r="F1649" s="3"/>
      <c r="G1649" s="3"/>
    </row>
    <row r="1650" spans="1:7">
      <c r="A1650" s="4"/>
      <c r="B1650" s="4"/>
      <c r="C1650" s="5"/>
      <c r="D1650" s="4"/>
      <c r="E1650" s="8"/>
      <c r="F1650" s="3"/>
      <c r="G1650" s="3"/>
    </row>
    <row r="1651" spans="1:7">
      <c r="A1651" s="4"/>
      <c r="B1651" s="4"/>
      <c r="C1651" s="5"/>
      <c r="D1651" s="4"/>
      <c r="E1651" s="8"/>
      <c r="F1651" s="3"/>
      <c r="G1651" s="3"/>
    </row>
    <row r="1652" spans="1:7">
      <c r="A1652" s="4"/>
      <c r="B1652" s="4"/>
      <c r="C1652" s="5"/>
      <c r="D1652" s="4"/>
      <c r="E1652" s="8"/>
      <c r="F1652" s="3"/>
      <c r="G1652" s="3"/>
    </row>
    <row r="1653" spans="1:7">
      <c r="A1653" s="4"/>
      <c r="B1653" s="4"/>
      <c r="C1653" s="5"/>
      <c r="D1653" s="4"/>
      <c r="E1653" s="8"/>
      <c r="F1653" s="3"/>
      <c r="G1653" s="3"/>
    </row>
    <row r="1654" spans="1:7">
      <c r="A1654" s="4"/>
      <c r="B1654" s="4"/>
      <c r="C1654" s="5"/>
      <c r="D1654" s="4"/>
      <c r="E1654" s="8"/>
      <c r="F1654" s="3"/>
      <c r="G1654" s="3"/>
    </row>
    <row r="1655" spans="1:7">
      <c r="A1655" s="4"/>
      <c r="B1655" s="4"/>
      <c r="C1655" s="5"/>
      <c r="D1655" s="4"/>
      <c r="E1655" s="8"/>
      <c r="F1655" s="3"/>
      <c r="G1655" s="3"/>
    </row>
    <row r="1656" spans="1:7">
      <c r="A1656" s="4"/>
      <c r="B1656" s="4"/>
      <c r="C1656" s="5"/>
      <c r="D1656" s="4"/>
      <c r="E1656" s="8"/>
      <c r="F1656" s="3"/>
      <c r="G1656" s="3"/>
    </row>
    <row r="1657" spans="1:7">
      <c r="A1657" s="4"/>
      <c r="B1657" s="4"/>
      <c r="C1657" s="5"/>
      <c r="D1657" s="4"/>
      <c r="E1657" s="8"/>
      <c r="F1657" s="3"/>
      <c r="G1657" s="3"/>
    </row>
    <row r="1658" spans="1:7">
      <c r="A1658" s="4"/>
      <c r="B1658" s="4"/>
      <c r="C1658" s="5"/>
      <c r="D1658" s="4"/>
      <c r="E1658" s="8"/>
      <c r="F1658" s="3"/>
      <c r="G1658" s="3"/>
    </row>
    <row r="1659" spans="1:7">
      <c r="A1659" s="4"/>
      <c r="B1659" s="4"/>
      <c r="C1659" s="5"/>
      <c r="D1659" s="4"/>
      <c r="E1659" s="8"/>
      <c r="F1659" s="3"/>
      <c r="G1659" s="3"/>
    </row>
    <row r="1660" spans="1:7">
      <c r="A1660" s="4"/>
      <c r="B1660" s="4"/>
      <c r="C1660" s="5"/>
      <c r="D1660" s="4"/>
      <c r="E1660" s="8"/>
      <c r="F1660" s="3"/>
      <c r="G1660" s="3"/>
    </row>
    <row r="1661" spans="1:7">
      <c r="A1661" s="4"/>
      <c r="B1661" s="4"/>
      <c r="C1661" s="5"/>
      <c r="D1661" s="4"/>
      <c r="E1661" s="8"/>
      <c r="F1661" s="3"/>
      <c r="G1661" s="3"/>
    </row>
    <row r="1662" spans="1:7">
      <c r="A1662" s="4"/>
      <c r="B1662" s="4"/>
      <c r="C1662" s="5"/>
      <c r="D1662" s="4"/>
      <c r="E1662" s="8"/>
      <c r="F1662" s="3"/>
      <c r="G1662" s="3"/>
    </row>
    <row r="1663" spans="1:7">
      <c r="A1663" s="4"/>
      <c r="B1663" s="4"/>
      <c r="C1663" s="5"/>
      <c r="D1663" s="4"/>
      <c r="E1663" s="8"/>
      <c r="F1663" s="3"/>
      <c r="G1663" s="3"/>
    </row>
    <row r="1664" spans="1:7">
      <c r="A1664" s="4"/>
      <c r="B1664" s="4"/>
      <c r="C1664" s="5"/>
      <c r="D1664" s="4"/>
      <c r="E1664" s="8"/>
      <c r="F1664" s="3"/>
      <c r="G1664" s="3"/>
    </row>
    <row r="1665" spans="1:7">
      <c r="A1665" s="4"/>
      <c r="B1665" s="4"/>
      <c r="C1665" s="5"/>
      <c r="D1665" s="4"/>
      <c r="E1665" s="8"/>
      <c r="F1665" s="3"/>
      <c r="G1665" s="3"/>
    </row>
    <row r="1666" spans="1:7">
      <c r="A1666" s="4"/>
      <c r="B1666" s="4"/>
      <c r="C1666" s="5"/>
      <c r="D1666" s="4"/>
      <c r="E1666" s="8"/>
      <c r="F1666" s="3"/>
      <c r="G1666" s="3"/>
    </row>
    <row r="1667" spans="1:7">
      <c r="A1667" s="4"/>
      <c r="B1667" s="4"/>
      <c r="C1667" s="5"/>
      <c r="D1667" s="4"/>
      <c r="E1667" s="8"/>
      <c r="F1667" s="3"/>
      <c r="G1667" s="3"/>
    </row>
    <row r="1668" spans="1:7">
      <c r="A1668" s="4"/>
      <c r="B1668" s="4"/>
      <c r="C1668" s="5"/>
      <c r="D1668" s="4"/>
      <c r="E1668" s="8"/>
      <c r="F1668" s="3"/>
      <c r="G1668" s="3"/>
    </row>
    <row r="1669" spans="1:7">
      <c r="A1669" s="4"/>
      <c r="B1669" s="4"/>
      <c r="C1669" s="5"/>
      <c r="D1669" s="4"/>
      <c r="E1669" s="8"/>
      <c r="F1669" s="3"/>
      <c r="G1669" s="3"/>
    </row>
    <row r="1670" spans="1:7">
      <c r="A1670" s="4"/>
      <c r="B1670" s="4"/>
      <c r="C1670" s="5"/>
      <c r="D1670" s="4"/>
      <c r="E1670" s="8"/>
      <c r="F1670" s="3"/>
      <c r="G1670" s="3"/>
    </row>
    <row r="1671" spans="1:7">
      <c r="A1671" s="4"/>
      <c r="B1671" s="4"/>
      <c r="C1671" s="5"/>
      <c r="D1671" s="4"/>
      <c r="E1671" s="8"/>
      <c r="F1671" s="3"/>
      <c r="G1671" s="3"/>
    </row>
    <row r="1672" spans="1:7">
      <c r="A1672" s="4"/>
      <c r="B1672" s="4"/>
      <c r="C1672" s="5"/>
      <c r="D1672" s="4"/>
      <c r="E1672" s="8"/>
      <c r="F1672" s="3"/>
      <c r="G1672" s="3"/>
    </row>
    <row r="1673" spans="1:7">
      <c r="A1673" s="4"/>
      <c r="B1673" s="4"/>
      <c r="C1673" s="5"/>
      <c r="D1673" s="4"/>
      <c r="E1673" s="8"/>
      <c r="F1673" s="3"/>
      <c r="G1673" s="3"/>
    </row>
    <row r="1674" spans="1:7">
      <c r="A1674" s="4"/>
      <c r="B1674" s="4"/>
      <c r="C1674" s="5"/>
      <c r="D1674" s="4"/>
      <c r="E1674" s="8"/>
      <c r="F1674" s="3"/>
      <c r="G1674" s="3"/>
    </row>
    <row r="1675" spans="1:7">
      <c r="A1675" s="4"/>
      <c r="B1675" s="4"/>
      <c r="C1675" s="5"/>
      <c r="D1675" s="4"/>
      <c r="E1675" s="8"/>
      <c r="F1675" s="3"/>
      <c r="G1675" s="3"/>
    </row>
    <row r="1676" spans="1:7">
      <c r="A1676" s="4"/>
      <c r="B1676" s="4"/>
      <c r="C1676" s="5"/>
      <c r="D1676" s="4"/>
      <c r="E1676" s="8"/>
      <c r="F1676" s="3"/>
      <c r="G1676" s="3"/>
    </row>
    <row r="1677" spans="1:7">
      <c r="A1677" s="4"/>
      <c r="B1677" s="4"/>
      <c r="C1677" s="5"/>
      <c r="D1677" s="4"/>
      <c r="E1677" s="8"/>
      <c r="F1677" s="3"/>
      <c r="G1677" s="3"/>
    </row>
    <row r="1678" spans="1:7">
      <c r="A1678" s="4"/>
      <c r="B1678" s="4"/>
      <c r="C1678" s="5"/>
      <c r="D1678" s="4"/>
      <c r="E1678" s="8"/>
      <c r="F1678" s="3"/>
      <c r="G1678" s="3"/>
    </row>
    <row r="1679" spans="1:7">
      <c r="A1679" s="4"/>
      <c r="B1679" s="4"/>
      <c r="C1679" s="5"/>
      <c r="D1679" s="4"/>
      <c r="E1679" s="8"/>
      <c r="F1679" s="3"/>
      <c r="G1679" s="3"/>
    </row>
    <row r="1680" spans="1:7">
      <c r="A1680" s="4"/>
      <c r="B1680" s="4"/>
      <c r="C1680" s="5"/>
      <c r="D1680" s="4"/>
      <c r="E1680" s="8"/>
      <c r="F1680" s="3"/>
      <c r="G1680" s="3"/>
    </row>
    <row r="1681" spans="1:7">
      <c r="A1681" s="4"/>
      <c r="B1681" s="4"/>
      <c r="C1681" s="5"/>
      <c r="D1681" s="4"/>
      <c r="E1681" s="8"/>
      <c r="F1681" s="3"/>
      <c r="G1681" s="3"/>
    </row>
    <row r="1682" spans="1:7">
      <c r="A1682" s="4"/>
      <c r="B1682" s="4"/>
      <c r="C1682" s="5"/>
      <c r="D1682" s="4"/>
      <c r="E1682" s="8"/>
      <c r="F1682" s="3"/>
      <c r="G1682" s="3"/>
    </row>
    <row r="1683" spans="1:7">
      <c r="A1683" s="4"/>
      <c r="B1683" s="4"/>
      <c r="C1683" s="5"/>
      <c r="D1683" s="4"/>
      <c r="E1683" s="8"/>
      <c r="F1683" s="3"/>
      <c r="G1683" s="3"/>
    </row>
    <row r="1684" spans="1:7">
      <c r="A1684" s="4"/>
      <c r="B1684" s="4"/>
      <c r="C1684" s="5"/>
      <c r="D1684" s="4"/>
      <c r="E1684" s="8"/>
      <c r="F1684" s="3"/>
      <c r="G1684" s="3"/>
    </row>
    <row r="1685" spans="1:7">
      <c r="A1685" s="4"/>
      <c r="B1685" s="4"/>
      <c r="C1685" s="5"/>
      <c r="D1685" s="4"/>
      <c r="E1685" s="8"/>
      <c r="F1685" s="3"/>
      <c r="G1685" s="3"/>
    </row>
    <row r="1686" spans="1:7">
      <c r="A1686" s="4"/>
      <c r="B1686" s="4"/>
      <c r="C1686" s="5"/>
      <c r="D1686" s="4"/>
      <c r="E1686" s="8"/>
      <c r="F1686" s="3"/>
      <c r="G1686" s="3"/>
    </row>
    <row r="1687" spans="1:7">
      <c r="A1687" s="4"/>
      <c r="B1687" s="4"/>
      <c r="C1687" s="5"/>
      <c r="D1687" s="4"/>
      <c r="E1687" s="8"/>
      <c r="F1687" s="3"/>
      <c r="G1687" s="3"/>
    </row>
    <row r="1688" spans="1:7">
      <c r="A1688" s="4"/>
      <c r="B1688" s="4"/>
      <c r="C1688" s="5"/>
      <c r="D1688" s="4"/>
      <c r="E1688" s="8"/>
      <c r="F1688" s="3"/>
      <c r="G1688" s="3"/>
    </row>
    <row r="1689" spans="1:7">
      <c r="A1689" s="4"/>
      <c r="B1689" s="4"/>
      <c r="C1689" s="5"/>
      <c r="D1689" s="4"/>
      <c r="E1689" s="8"/>
      <c r="F1689" s="3"/>
      <c r="G1689" s="3"/>
    </row>
    <row r="1690" spans="1:7">
      <c r="A1690" s="4"/>
      <c r="B1690" s="4"/>
      <c r="C1690" s="5"/>
      <c r="D1690" s="4"/>
      <c r="E1690" s="8"/>
      <c r="F1690" s="3"/>
      <c r="G1690" s="3"/>
    </row>
    <row r="1691" spans="1:7">
      <c r="A1691" s="4"/>
      <c r="B1691" s="4"/>
      <c r="C1691" s="5"/>
      <c r="D1691" s="4"/>
      <c r="E1691" s="8"/>
      <c r="F1691" s="3"/>
      <c r="G1691" s="3"/>
    </row>
    <row r="1692" spans="1:7">
      <c r="A1692" s="4"/>
      <c r="B1692" s="4"/>
      <c r="C1692" s="5"/>
      <c r="D1692" s="4"/>
      <c r="E1692" s="8"/>
      <c r="F1692" s="3"/>
      <c r="G1692" s="3"/>
    </row>
    <row r="1693" spans="1:7">
      <c r="A1693" s="4"/>
      <c r="B1693" s="4"/>
      <c r="C1693" s="5"/>
      <c r="D1693" s="4"/>
      <c r="E1693" s="8"/>
      <c r="F1693" s="3"/>
      <c r="G1693" s="3"/>
    </row>
    <row r="1694" spans="1:7">
      <c r="A1694" s="4"/>
      <c r="B1694" s="4"/>
      <c r="C1694" s="5"/>
      <c r="D1694" s="4"/>
      <c r="E1694" s="8"/>
      <c r="F1694" s="3"/>
      <c r="G1694" s="3"/>
    </row>
    <row r="1695" spans="1:7">
      <c r="A1695" s="4"/>
      <c r="B1695" s="4"/>
      <c r="C1695" s="5"/>
      <c r="D1695" s="4"/>
      <c r="E1695" s="8"/>
      <c r="F1695" s="3"/>
      <c r="G1695" s="3"/>
    </row>
    <row r="1696" spans="1:7">
      <c r="A1696" s="4"/>
      <c r="B1696" s="4"/>
      <c r="C1696" s="5"/>
      <c r="D1696" s="4"/>
      <c r="E1696" s="8"/>
      <c r="F1696" s="3"/>
      <c r="G1696" s="3"/>
    </row>
    <row r="1697" spans="1:7">
      <c r="A1697" s="4"/>
      <c r="B1697" s="4"/>
      <c r="C1697" s="5"/>
      <c r="D1697" s="4"/>
      <c r="E1697" s="8"/>
      <c r="F1697" s="3"/>
      <c r="G1697" s="3"/>
    </row>
    <row r="1698" spans="1:7">
      <c r="A1698" s="4"/>
      <c r="B1698" s="4"/>
      <c r="C1698" s="5"/>
      <c r="D1698" s="4"/>
      <c r="E1698" s="8"/>
      <c r="F1698" s="3"/>
      <c r="G1698" s="3"/>
    </row>
    <row r="1699" spans="1:7">
      <c r="A1699" s="4"/>
      <c r="B1699" s="4"/>
      <c r="C1699" s="5"/>
      <c r="D1699" s="4"/>
      <c r="E1699" s="8"/>
      <c r="F1699" s="3"/>
      <c r="G1699" s="3"/>
    </row>
    <row r="1700" spans="1:7">
      <c r="A1700" s="4"/>
      <c r="B1700" s="4"/>
      <c r="C1700" s="5"/>
      <c r="D1700" s="4"/>
      <c r="E1700" s="8"/>
      <c r="F1700" s="3"/>
      <c r="G1700" s="3"/>
    </row>
    <row r="1701" spans="1:7">
      <c r="A1701" s="4"/>
      <c r="B1701" s="4"/>
      <c r="C1701" s="5"/>
      <c r="D1701" s="4"/>
      <c r="E1701" s="8"/>
      <c r="F1701" s="3"/>
      <c r="G1701" s="3"/>
    </row>
    <row r="1702" spans="1:7">
      <c r="A1702" s="4"/>
      <c r="B1702" s="4"/>
      <c r="C1702" s="5"/>
      <c r="D1702" s="4"/>
      <c r="E1702" s="8"/>
      <c r="F1702" s="3"/>
      <c r="G1702" s="3"/>
    </row>
    <row r="1703" spans="1:7">
      <c r="A1703" s="4"/>
      <c r="B1703" s="4"/>
      <c r="C1703" s="5"/>
      <c r="D1703" s="4"/>
      <c r="E1703" s="8"/>
      <c r="F1703" s="3"/>
      <c r="G1703" s="3"/>
    </row>
    <row r="1704" spans="1:7">
      <c r="A1704" s="4"/>
      <c r="B1704" s="4"/>
      <c r="C1704" s="5"/>
      <c r="D1704" s="4"/>
      <c r="E1704" s="8"/>
      <c r="F1704" s="3"/>
      <c r="G1704" s="3"/>
    </row>
    <row r="1705" spans="1:7">
      <c r="A1705" s="4"/>
      <c r="B1705" s="4"/>
      <c r="C1705" s="5"/>
      <c r="D1705" s="4"/>
      <c r="E1705" s="8"/>
      <c r="F1705" s="3"/>
      <c r="G1705" s="3"/>
    </row>
    <row r="1706" spans="1:7">
      <c r="A1706" s="4"/>
      <c r="B1706" s="4"/>
      <c r="C1706" s="5"/>
      <c r="D1706" s="4"/>
      <c r="E1706" s="8"/>
      <c r="F1706" s="3"/>
      <c r="G1706" s="3"/>
    </row>
    <row r="1707" spans="1:7">
      <c r="A1707" s="4"/>
      <c r="B1707" s="4"/>
      <c r="C1707" s="5"/>
      <c r="D1707" s="4"/>
      <c r="E1707" s="8"/>
      <c r="F1707" s="3"/>
      <c r="G1707" s="3"/>
    </row>
    <row r="1708" spans="1:7">
      <c r="A1708" s="4"/>
      <c r="B1708" s="4"/>
      <c r="C1708" s="5"/>
      <c r="D1708" s="4"/>
      <c r="E1708" s="8"/>
      <c r="F1708" s="3"/>
      <c r="G1708" s="3"/>
    </row>
    <row r="1709" spans="1:7">
      <c r="A1709" s="4"/>
      <c r="B1709" s="4"/>
      <c r="C1709" s="5"/>
      <c r="D1709" s="4"/>
      <c r="E1709" s="8"/>
      <c r="F1709" s="3"/>
      <c r="G1709" s="3"/>
    </row>
    <row r="1710" spans="1:7">
      <c r="A1710" s="4"/>
      <c r="B1710" s="4"/>
      <c r="C1710" s="5"/>
      <c r="D1710" s="4"/>
      <c r="E1710" s="8"/>
      <c r="F1710" s="3"/>
      <c r="G1710" s="3"/>
    </row>
    <row r="1711" spans="1:7">
      <c r="A1711" s="4"/>
      <c r="B1711" s="4"/>
      <c r="C1711" s="5"/>
      <c r="D1711" s="4"/>
      <c r="E1711" s="8"/>
      <c r="F1711" s="3"/>
      <c r="G1711" s="3"/>
    </row>
    <row r="1712" spans="1:7">
      <c r="A1712" s="4"/>
      <c r="B1712" s="4"/>
      <c r="C1712" s="5"/>
      <c r="D1712" s="4"/>
      <c r="E1712" s="8"/>
      <c r="F1712" s="3"/>
      <c r="G1712" s="3"/>
    </row>
    <row r="1713" spans="1:7">
      <c r="A1713" s="4"/>
      <c r="B1713" s="4"/>
      <c r="C1713" s="5"/>
      <c r="D1713" s="4"/>
      <c r="E1713" s="8"/>
      <c r="F1713" s="3"/>
      <c r="G1713" s="3"/>
    </row>
    <row r="1714" spans="1:7">
      <c r="A1714" s="4"/>
      <c r="B1714" s="4"/>
      <c r="C1714" s="5"/>
      <c r="D1714" s="4"/>
      <c r="E1714" s="8"/>
      <c r="F1714" s="3"/>
      <c r="G1714" s="3"/>
    </row>
    <row r="1715" spans="1:7">
      <c r="A1715" s="4"/>
      <c r="B1715" s="4"/>
      <c r="C1715" s="5"/>
      <c r="D1715" s="4"/>
      <c r="E1715" s="8"/>
      <c r="F1715" s="3"/>
      <c r="G1715" s="3"/>
    </row>
    <row r="1716" spans="1:7">
      <c r="A1716" s="4"/>
      <c r="B1716" s="4"/>
      <c r="C1716" s="5"/>
      <c r="D1716" s="4"/>
      <c r="E1716" s="8"/>
      <c r="F1716" s="3"/>
      <c r="G1716" s="3"/>
    </row>
    <row r="1717" spans="1:7">
      <c r="A1717" s="4"/>
      <c r="B1717" s="4"/>
      <c r="C1717" s="5"/>
      <c r="D1717" s="4"/>
      <c r="E1717" s="8"/>
      <c r="F1717" s="3"/>
      <c r="G1717" s="3"/>
    </row>
    <row r="1718" spans="1:7">
      <c r="A1718" s="4"/>
      <c r="B1718" s="4"/>
      <c r="C1718" s="5"/>
      <c r="D1718" s="4"/>
      <c r="E1718" s="8"/>
      <c r="F1718" s="3"/>
      <c r="G1718" s="3"/>
    </row>
    <row r="1719" spans="1:7">
      <c r="A1719" s="4"/>
      <c r="B1719" s="4"/>
      <c r="C1719" s="5"/>
      <c r="D1719" s="4"/>
      <c r="E1719" s="8"/>
      <c r="F1719" s="3"/>
      <c r="G1719" s="3"/>
    </row>
    <row r="1720" spans="1:7">
      <c r="A1720" s="4"/>
      <c r="B1720" s="4"/>
      <c r="C1720" s="5"/>
      <c r="D1720" s="4"/>
      <c r="E1720" s="8"/>
      <c r="F1720" s="3"/>
      <c r="G1720" s="3"/>
    </row>
    <row r="1721" spans="1:7">
      <c r="A1721" s="4"/>
      <c r="B1721" s="4"/>
      <c r="C1721" s="5"/>
      <c r="D1721" s="4"/>
      <c r="E1721" s="8"/>
      <c r="F1721" s="3"/>
      <c r="G1721" s="3"/>
    </row>
    <row r="1722" spans="1:7">
      <c r="A1722" s="4"/>
      <c r="B1722" s="4"/>
      <c r="C1722" s="5"/>
      <c r="D1722" s="4"/>
      <c r="E1722" s="8"/>
      <c r="F1722" s="3"/>
      <c r="G1722" s="3"/>
    </row>
    <row r="1723" spans="1:7">
      <c r="A1723" s="4"/>
      <c r="B1723" s="4"/>
      <c r="C1723" s="5"/>
      <c r="D1723" s="4"/>
      <c r="E1723" s="8"/>
      <c r="F1723" s="3"/>
      <c r="G1723" s="3"/>
    </row>
    <row r="1724" spans="1:7">
      <c r="A1724" s="4"/>
      <c r="B1724" s="4"/>
      <c r="C1724" s="5"/>
      <c r="D1724" s="4"/>
      <c r="E1724" s="8"/>
      <c r="F1724" s="3"/>
      <c r="G1724" s="3"/>
    </row>
    <row r="1725" spans="1:7">
      <c r="A1725" s="4"/>
      <c r="B1725" s="4"/>
      <c r="C1725" s="5"/>
      <c r="D1725" s="4"/>
      <c r="E1725" s="8"/>
      <c r="F1725" s="3"/>
      <c r="G1725" s="3"/>
    </row>
    <row r="1726" spans="1:7">
      <c r="A1726" s="4"/>
      <c r="B1726" s="4"/>
      <c r="C1726" s="5"/>
      <c r="D1726" s="4"/>
      <c r="E1726" s="8"/>
      <c r="F1726" s="3"/>
      <c r="G1726" s="3"/>
    </row>
    <row r="1727" spans="1:7">
      <c r="A1727" s="4"/>
      <c r="B1727" s="4"/>
      <c r="C1727" s="5"/>
      <c r="D1727" s="4"/>
      <c r="E1727" s="8"/>
      <c r="F1727" s="3"/>
      <c r="G1727" s="3"/>
    </row>
    <row r="1728" spans="1:7">
      <c r="A1728" s="4"/>
      <c r="B1728" s="4"/>
      <c r="C1728" s="5"/>
      <c r="D1728" s="4"/>
      <c r="E1728" s="8"/>
      <c r="F1728" s="3"/>
      <c r="G1728" s="3"/>
    </row>
    <row r="1729" spans="1:7">
      <c r="A1729" s="4"/>
      <c r="B1729" s="4"/>
      <c r="C1729" s="5"/>
      <c r="D1729" s="4"/>
      <c r="E1729" s="8"/>
      <c r="F1729" s="3"/>
      <c r="G1729" s="3"/>
    </row>
    <row r="1730" spans="1:7">
      <c r="A1730" s="4"/>
      <c r="B1730" s="4"/>
      <c r="C1730" s="5"/>
      <c r="D1730" s="4"/>
      <c r="E1730" s="8"/>
      <c r="F1730" s="3"/>
      <c r="G1730" s="3"/>
    </row>
    <row r="1731" spans="1:7">
      <c r="A1731" s="4"/>
      <c r="B1731" s="4"/>
      <c r="C1731" s="5"/>
      <c r="D1731" s="4"/>
      <c r="E1731" s="8"/>
      <c r="F1731" s="3"/>
      <c r="G1731" s="3"/>
    </row>
    <row r="1732" spans="1:7">
      <c r="A1732" s="4"/>
      <c r="B1732" s="4"/>
      <c r="C1732" s="5"/>
      <c r="D1732" s="4"/>
      <c r="E1732" s="8"/>
      <c r="F1732" s="3"/>
      <c r="G1732" s="3"/>
    </row>
    <row r="1733" spans="1:7">
      <c r="A1733" s="4"/>
      <c r="B1733" s="4"/>
      <c r="C1733" s="5"/>
      <c r="D1733" s="4"/>
      <c r="E1733" s="8"/>
      <c r="F1733" s="3"/>
      <c r="G1733" s="3"/>
    </row>
    <row r="1734" spans="1:7">
      <c r="A1734" s="4"/>
      <c r="B1734" s="4"/>
      <c r="C1734" s="5"/>
      <c r="D1734" s="4"/>
      <c r="E1734" s="8"/>
      <c r="F1734" s="3"/>
      <c r="G1734" s="3"/>
    </row>
    <row r="1735" spans="1:7">
      <c r="A1735" s="4"/>
      <c r="B1735" s="4"/>
      <c r="C1735" s="5"/>
      <c r="D1735" s="4"/>
      <c r="E1735" s="8"/>
      <c r="F1735" s="3"/>
      <c r="G1735" s="3"/>
    </row>
    <row r="1736" spans="1:7">
      <c r="A1736" s="4"/>
      <c r="B1736" s="4"/>
      <c r="C1736" s="5"/>
      <c r="D1736" s="4"/>
      <c r="E1736" s="8"/>
      <c r="F1736" s="3"/>
      <c r="G1736" s="3"/>
    </row>
    <row r="1737" spans="1:7">
      <c r="A1737" s="4"/>
      <c r="B1737" s="4"/>
      <c r="C1737" s="5"/>
      <c r="D1737" s="4"/>
      <c r="E1737" s="8"/>
      <c r="F1737" s="3"/>
      <c r="G1737" s="3"/>
    </row>
    <row r="1738" spans="1:7">
      <c r="A1738" s="4"/>
      <c r="B1738" s="4"/>
      <c r="C1738" s="5"/>
      <c r="D1738" s="4"/>
      <c r="E1738" s="8"/>
      <c r="F1738" s="3"/>
      <c r="G1738" s="3"/>
    </row>
    <row r="1739" spans="1:7">
      <c r="A1739" s="4"/>
      <c r="B1739" s="4"/>
      <c r="C1739" s="5"/>
      <c r="D1739" s="4"/>
      <c r="E1739" s="8"/>
      <c r="F1739" s="3"/>
      <c r="G1739" s="3"/>
    </row>
    <row r="1740" spans="1:7">
      <c r="A1740" s="4"/>
      <c r="B1740" s="4"/>
      <c r="C1740" s="5"/>
      <c r="D1740" s="4"/>
      <c r="E1740" s="8"/>
      <c r="F1740" s="3"/>
      <c r="G1740" s="3"/>
    </row>
    <row r="1741" spans="1:7">
      <c r="A1741" s="4"/>
      <c r="B1741" s="4"/>
      <c r="C1741" s="5"/>
      <c r="D1741" s="4"/>
      <c r="E1741" s="8"/>
      <c r="F1741" s="3"/>
      <c r="G1741" s="3"/>
    </row>
    <row r="1742" spans="1:7">
      <c r="A1742" s="4"/>
      <c r="B1742" s="4"/>
      <c r="C1742" s="5"/>
      <c r="D1742" s="4"/>
      <c r="E1742" s="8"/>
      <c r="F1742" s="3"/>
      <c r="G1742" s="3"/>
    </row>
    <row r="1743" spans="1:7">
      <c r="A1743" s="4"/>
      <c r="B1743" s="4"/>
      <c r="C1743" s="5"/>
      <c r="D1743" s="4"/>
      <c r="E1743" s="8"/>
      <c r="F1743" s="3"/>
      <c r="G1743" s="3"/>
    </row>
    <row r="1744" spans="1:7">
      <c r="A1744" s="4"/>
      <c r="B1744" s="4"/>
      <c r="C1744" s="5"/>
      <c r="D1744" s="4"/>
      <c r="E1744" s="8"/>
      <c r="F1744" s="3"/>
      <c r="G1744" s="3"/>
    </row>
    <row r="1745" spans="1:7">
      <c r="A1745" s="4"/>
      <c r="B1745" s="4"/>
      <c r="C1745" s="5"/>
      <c r="D1745" s="4"/>
      <c r="E1745" s="8"/>
      <c r="F1745" s="3"/>
      <c r="G1745" s="3"/>
    </row>
    <row r="1746" spans="1:7">
      <c r="A1746" s="4"/>
      <c r="B1746" s="4"/>
      <c r="C1746" s="5"/>
      <c r="D1746" s="4"/>
      <c r="E1746" s="8"/>
      <c r="F1746" s="3"/>
      <c r="G1746" s="3"/>
    </row>
    <row r="1747" spans="1:7">
      <c r="A1747" s="4"/>
      <c r="B1747" s="4"/>
      <c r="C1747" s="5"/>
      <c r="D1747" s="4"/>
      <c r="E1747" s="8"/>
      <c r="F1747" s="3"/>
      <c r="G1747" s="3"/>
    </row>
    <row r="1748" spans="1:7">
      <c r="A1748" s="4"/>
      <c r="B1748" s="4"/>
      <c r="C1748" s="5"/>
      <c r="D1748" s="4"/>
      <c r="E1748" s="8"/>
      <c r="F1748" s="3"/>
      <c r="G1748" s="3"/>
    </row>
    <row r="1749" spans="1:7">
      <c r="A1749" s="4"/>
      <c r="B1749" s="4"/>
      <c r="C1749" s="5"/>
      <c r="D1749" s="4"/>
      <c r="E1749" s="8"/>
      <c r="F1749" s="3"/>
      <c r="G1749" s="3"/>
    </row>
    <row r="1750" spans="1:7">
      <c r="A1750" s="4"/>
      <c r="B1750" s="4"/>
      <c r="C1750" s="5"/>
      <c r="D1750" s="4"/>
      <c r="E1750" s="8"/>
      <c r="F1750" s="3"/>
      <c r="G1750" s="3"/>
    </row>
    <row r="1751" spans="1:7">
      <c r="A1751" s="4"/>
      <c r="B1751" s="4"/>
      <c r="C1751" s="5"/>
      <c r="D1751" s="4"/>
      <c r="E1751" s="8"/>
      <c r="F1751" s="3"/>
      <c r="G1751" s="3"/>
    </row>
    <row r="1752" spans="1:7">
      <c r="A1752" s="4"/>
      <c r="B1752" s="4"/>
      <c r="C1752" s="5"/>
      <c r="D1752" s="4"/>
      <c r="E1752" s="8"/>
      <c r="F1752" s="3"/>
      <c r="G1752" s="3"/>
    </row>
    <row r="1753" spans="1:7">
      <c r="A1753" s="4"/>
      <c r="B1753" s="4"/>
      <c r="C1753" s="5"/>
      <c r="D1753" s="4"/>
      <c r="E1753" s="8"/>
      <c r="F1753" s="3"/>
      <c r="G1753" s="3"/>
    </row>
    <row r="1754" spans="1:7">
      <c r="A1754" s="4"/>
      <c r="B1754" s="4"/>
      <c r="C1754" s="5"/>
      <c r="D1754" s="4"/>
      <c r="E1754" s="8"/>
      <c r="F1754" s="3"/>
      <c r="G1754" s="3"/>
    </row>
    <row r="1755" spans="1:7">
      <c r="A1755" s="4"/>
      <c r="B1755" s="4"/>
      <c r="C1755" s="5"/>
      <c r="D1755" s="4"/>
      <c r="E1755" s="8"/>
      <c r="F1755" s="3"/>
      <c r="G1755" s="3"/>
    </row>
    <row r="1756" spans="1:7">
      <c r="A1756" s="4"/>
      <c r="B1756" s="4"/>
      <c r="C1756" s="5"/>
      <c r="D1756" s="4"/>
      <c r="E1756" s="8"/>
      <c r="F1756" s="3"/>
      <c r="G1756" s="3"/>
    </row>
    <row r="1757" spans="1:7">
      <c r="A1757" s="4"/>
      <c r="B1757" s="4"/>
      <c r="C1757" s="5"/>
      <c r="D1757" s="4"/>
      <c r="E1757" s="8"/>
      <c r="F1757" s="3"/>
      <c r="G1757" s="3"/>
    </row>
    <row r="1758" spans="1:7">
      <c r="A1758" s="4"/>
      <c r="B1758" s="4"/>
      <c r="C1758" s="5"/>
      <c r="D1758" s="4"/>
      <c r="E1758" s="8"/>
      <c r="F1758" s="3"/>
      <c r="G1758" s="3"/>
    </row>
    <row r="1759" spans="1:7">
      <c r="A1759" s="4"/>
      <c r="B1759" s="4"/>
      <c r="C1759" s="5"/>
      <c r="D1759" s="4"/>
      <c r="E1759" s="8"/>
      <c r="F1759" s="3"/>
      <c r="G1759" s="3"/>
    </row>
    <row r="1760" spans="1:7">
      <c r="A1760" s="4"/>
      <c r="B1760" s="4"/>
      <c r="C1760" s="5"/>
      <c r="D1760" s="4"/>
      <c r="E1760" s="8"/>
      <c r="F1760" s="3"/>
      <c r="G1760" s="3"/>
    </row>
    <row r="1761" spans="1:7">
      <c r="A1761" s="4"/>
      <c r="B1761" s="4"/>
      <c r="C1761" s="5"/>
      <c r="D1761" s="4"/>
      <c r="E1761" s="8"/>
      <c r="F1761" s="3"/>
      <c r="G1761" s="3"/>
    </row>
    <row r="1762" spans="1:7">
      <c r="A1762" s="4"/>
      <c r="B1762" s="4"/>
      <c r="C1762" s="5"/>
      <c r="D1762" s="4"/>
      <c r="E1762" s="8"/>
      <c r="F1762" s="3"/>
      <c r="G1762" s="3"/>
    </row>
    <row r="1763" spans="1:7">
      <c r="A1763" s="4"/>
      <c r="B1763" s="4"/>
      <c r="C1763" s="5"/>
      <c r="D1763" s="4"/>
      <c r="E1763" s="8"/>
      <c r="F1763" s="3"/>
      <c r="G1763" s="3"/>
    </row>
    <row r="1764" spans="1:7">
      <c r="A1764" s="4"/>
      <c r="B1764" s="4"/>
      <c r="C1764" s="5"/>
      <c r="D1764" s="4"/>
      <c r="E1764" s="8"/>
      <c r="F1764" s="3"/>
      <c r="G1764" s="3"/>
    </row>
    <row r="1765" spans="1:7">
      <c r="A1765" s="4"/>
      <c r="B1765" s="4"/>
      <c r="C1765" s="5"/>
      <c r="D1765" s="4"/>
      <c r="E1765" s="8"/>
      <c r="F1765" s="3"/>
      <c r="G1765" s="3"/>
    </row>
    <row r="1766" spans="1:7">
      <c r="A1766" s="4"/>
      <c r="B1766" s="4"/>
      <c r="C1766" s="5"/>
      <c r="D1766" s="4"/>
      <c r="E1766" s="8"/>
      <c r="F1766" s="3"/>
      <c r="G1766" s="3"/>
    </row>
    <row r="1767" spans="1:7">
      <c r="A1767" s="4"/>
      <c r="B1767" s="4"/>
      <c r="C1767" s="5"/>
      <c r="D1767" s="4"/>
      <c r="E1767" s="8"/>
      <c r="F1767" s="3"/>
      <c r="G1767" s="3"/>
    </row>
    <row r="1768" spans="1:7">
      <c r="A1768" s="4"/>
      <c r="B1768" s="4"/>
      <c r="C1768" s="5"/>
      <c r="D1768" s="4"/>
      <c r="E1768" s="8"/>
      <c r="F1768" s="3"/>
      <c r="G1768" s="3"/>
    </row>
    <row r="1769" spans="1:7">
      <c r="A1769" s="4"/>
      <c r="B1769" s="4"/>
      <c r="C1769" s="5"/>
      <c r="D1769" s="4"/>
      <c r="E1769" s="8"/>
      <c r="F1769" s="3"/>
      <c r="G1769" s="3"/>
    </row>
    <row r="1770" spans="1:7">
      <c r="A1770" s="4"/>
      <c r="B1770" s="4"/>
      <c r="C1770" s="5"/>
      <c r="D1770" s="4"/>
      <c r="E1770" s="8"/>
      <c r="F1770" s="3"/>
      <c r="G1770" s="3"/>
    </row>
    <row r="1771" spans="1:7">
      <c r="A1771" s="4"/>
      <c r="B1771" s="4"/>
      <c r="C1771" s="5"/>
      <c r="D1771" s="4"/>
      <c r="E1771" s="8"/>
      <c r="F1771" s="3"/>
      <c r="G1771" s="3"/>
    </row>
    <row r="1772" spans="1:7">
      <c r="A1772" s="4"/>
      <c r="B1772" s="4"/>
      <c r="C1772" s="5"/>
      <c r="D1772" s="4"/>
      <c r="E1772" s="8"/>
      <c r="F1772" s="3"/>
      <c r="G1772" s="3"/>
    </row>
    <row r="1773" spans="1:7">
      <c r="A1773" s="4"/>
      <c r="B1773" s="4"/>
      <c r="C1773" s="5"/>
      <c r="D1773" s="4"/>
      <c r="E1773" s="8"/>
      <c r="F1773" s="3"/>
      <c r="G1773" s="3"/>
    </row>
    <row r="1774" spans="1:7">
      <c r="A1774" s="4"/>
      <c r="B1774" s="4"/>
      <c r="C1774" s="5"/>
      <c r="D1774" s="4"/>
      <c r="E1774" s="8"/>
      <c r="F1774" s="3"/>
      <c r="G1774" s="3"/>
    </row>
    <row r="1775" spans="1:7">
      <c r="A1775" s="4"/>
      <c r="B1775" s="4"/>
      <c r="C1775" s="5"/>
      <c r="D1775" s="4"/>
      <c r="E1775" s="8"/>
      <c r="F1775" s="3"/>
      <c r="G1775" s="3"/>
    </row>
    <row r="1776" spans="1:7">
      <c r="A1776" s="4"/>
      <c r="B1776" s="4"/>
      <c r="C1776" s="5"/>
      <c r="D1776" s="4"/>
      <c r="E1776" s="8"/>
      <c r="F1776" s="3"/>
      <c r="G1776" s="3"/>
    </row>
    <row r="1777" spans="1:7">
      <c r="A1777" s="4"/>
      <c r="B1777" s="4"/>
      <c r="C1777" s="5"/>
      <c r="D1777" s="4"/>
      <c r="E1777" s="8"/>
      <c r="F1777" s="3"/>
      <c r="G1777" s="3"/>
    </row>
    <row r="1778" spans="1:7">
      <c r="A1778" s="4"/>
      <c r="B1778" s="4"/>
      <c r="C1778" s="5"/>
      <c r="D1778" s="4"/>
      <c r="E1778" s="8"/>
      <c r="F1778" s="3"/>
      <c r="G1778" s="3"/>
    </row>
    <row r="1779" spans="1:7">
      <c r="A1779" s="4"/>
      <c r="B1779" s="4"/>
      <c r="C1779" s="5"/>
      <c r="D1779" s="4"/>
      <c r="E1779" s="8"/>
      <c r="F1779" s="3"/>
      <c r="G1779" s="3"/>
    </row>
    <row r="1780" spans="1:7">
      <c r="A1780" s="4"/>
      <c r="B1780" s="4"/>
      <c r="C1780" s="5"/>
      <c r="D1780" s="4"/>
      <c r="E1780" s="8"/>
      <c r="F1780" s="3"/>
      <c r="G1780" s="3"/>
    </row>
    <row r="1781" spans="1:7">
      <c r="A1781" s="4"/>
      <c r="B1781" s="4"/>
      <c r="C1781" s="5"/>
      <c r="D1781" s="4"/>
      <c r="E1781" s="8"/>
      <c r="F1781" s="3"/>
      <c r="G1781" s="3"/>
    </row>
    <row r="1782" spans="1:7">
      <c r="A1782" s="4"/>
      <c r="B1782" s="4"/>
      <c r="C1782" s="5"/>
      <c r="D1782" s="4"/>
      <c r="E1782" s="8"/>
      <c r="F1782" s="3"/>
      <c r="G1782" s="3"/>
    </row>
    <row r="1783" spans="1:7">
      <c r="A1783" s="4"/>
      <c r="B1783" s="4"/>
      <c r="C1783" s="5"/>
      <c r="D1783" s="4"/>
      <c r="E1783" s="8"/>
      <c r="F1783" s="3"/>
      <c r="G1783" s="3"/>
    </row>
    <row r="1784" spans="1:7">
      <c r="A1784" s="4"/>
      <c r="B1784" s="4"/>
      <c r="C1784" s="5"/>
      <c r="D1784" s="4"/>
      <c r="E1784" s="8"/>
      <c r="F1784" s="3"/>
      <c r="G1784" s="3"/>
    </row>
    <row r="1785" spans="1:7">
      <c r="A1785" s="4"/>
      <c r="B1785" s="4"/>
      <c r="C1785" s="5"/>
      <c r="D1785" s="4"/>
      <c r="E1785" s="8"/>
      <c r="F1785" s="3"/>
      <c r="G1785" s="3"/>
    </row>
    <row r="1786" spans="1:7">
      <c r="A1786" s="4"/>
      <c r="B1786" s="4"/>
      <c r="C1786" s="5"/>
      <c r="D1786" s="4"/>
      <c r="E1786" s="8"/>
      <c r="F1786" s="3"/>
      <c r="G1786" s="3"/>
    </row>
    <row r="1787" spans="1:7">
      <c r="A1787" s="4"/>
      <c r="B1787" s="4"/>
      <c r="C1787" s="5"/>
      <c r="D1787" s="4"/>
      <c r="E1787" s="8"/>
      <c r="F1787" s="3"/>
      <c r="G1787" s="3"/>
    </row>
    <row r="1788" spans="1:7">
      <c r="A1788" s="4"/>
      <c r="B1788" s="4"/>
      <c r="C1788" s="5"/>
      <c r="D1788" s="4"/>
      <c r="E1788" s="8"/>
      <c r="F1788" s="3"/>
      <c r="G1788" s="3"/>
    </row>
    <row r="1789" spans="1:7">
      <c r="A1789" s="4"/>
      <c r="B1789" s="4"/>
      <c r="C1789" s="5"/>
      <c r="D1789" s="4"/>
      <c r="E1789" s="8"/>
      <c r="F1789" s="3"/>
      <c r="G1789" s="3"/>
    </row>
    <row r="1790" spans="1:7">
      <c r="A1790" s="4"/>
      <c r="B1790" s="4"/>
      <c r="C1790" s="5"/>
      <c r="D1790" s="4"/>
      <c r="E1790" s="8"/>
      <c r="F1790" s="3"/>
      <c r="G1790" s="3"/>
    </row>
    <row r="1791" spans="1:7">
      <c r="A1791" s="4"/>
      <c r="B1791" s="4"/>
      <c r="C1791" s="5"/>
      <c r="D1791" s="4"/>
      <c r="E1791" s="8"/>
      <c r="F1791" s="3"/>
      <c r="G1791" s="3"/>
    </row>
    <row r="1792" spans="1:7">
      <c r="A1792" s="4"/>
      <c r="B1792" s="4"/>
      <c r="C1792" s="5"/>
      <c r="D1792" s="4"/>
      <c r="E1792" s="8"/>
      <c r="F1792" s="3"/>
      <c r="G1792" s="3"/>
    </row>
    <row r="1793" spans="1:7">
      <c r="A1793" s="4"/>
      <c r="B1793" s="4"/>
      <c r="C1793" s="5"/>
      <c r="D1793" s="4"/>
      <c r="E1793" s="8"/>
      <c r="F1793" s="3"/>
      <c r="G1793" s="3"/>
    </row>
    <row r="1794" spans="1:7">
      <c r="A1794" s="4"/>
      <c r="B1794" s="4"/>
      <c r="C1794" s="5"/>
      <c r="D1794" s="4"/>
      <c r="E1794" s="8"/>
      <c r="F1794" s="3"/>
      <c r="G1794" s="3"/>
    </row>
    <row r="1795" spans="1:7">
      <c r="A1795" s="4"/>
      <c r="B1795" s="4"/>
      <c r="C1795" s="5"/>
      <c r="D1795" s="4"/>
      <c r="E1795" s="8"/>
      <c r="F1795" s="3"/>
      <c r="G1795" s="3"/>
    </row>
    <row r="1796" spans="1:7">
      <c r="A1796" s="4"/>
      <c r="B1796" s="4"/>
      <c r="C1796" s="5"/>
      <c r="D1796" s="4"/>
      <c r="E1796" s="8"/>
      <c r="F1796" s="3"/>
      <c r="G1796" s="3"/>
    </row>
    <row r="1797" spans="1:7">
      <c r="A1797" s="4"/>
      <c r="B1797" s="4"/>
      <c r="C1797" s="5"/>
      <c r="D1797" s="4"/>
      <c r="E1797" s="8"/>
      <c r="F1797" s="3"/>
      <c r="G1797" s="3"/>
    </row>
    <row r="1798" spans="1:7">
      <c r="A1798" s="4"/>
      <c r="B1798" s="4"/>
      <c r="C1798" s="5"/>
      <c r="D1798" s="4"/>
      <c r="E1798" s="8"/>
      <c r="F1798" s="3"/>
      <c r="G1798" s="3"/>
    </row>
    <row r="1799" spans="1:7">
      <c r="A1799" s="4"/>
      <c r="B1799" s="4"/>
      <c r="C1799" s="5"/>
      <c r="D1799" s="4"/>
      <c r="E1799" s="8"/>
      <c r="F1799" s="3"/>
      <c r="G1799" s="3"/>
    </row>
    <row r="1800" spans="1:7">
      <c r="A1800" s="4"/>
      <c r="B1800" s="4"/>
      <c r="C1800" s="5"/>
      <c r="D1800" s="4"/>
      <c r="E1800" s="8"/>
      <c r="F1800" s="3"/>
      <c r="G1800" s="3"/>
    </row>
    <row r="1801" spans="1:7">
      <c r="A1801" s="4"/>
      <c r="B1801" s="4"/>
      <c r="C1801" s="5"/>
      <c r="D1801" s="4"/>
      <c r="E1801" s="8"/>
      <c r="F1801" s="3"/>
      <c r="G1801" s="3"/>
    </row>
    <row r="1802" spans="1:7">
      <c r="A1802" s="4"/>
      <c r="B1802" s="4"/>
      <c r="C1802" s="5"/>
      <c r="D1802" s="4"/>
      <c r="E1802" s="8"/>
      <c r="F1802" s="3"/>
      <c r="G1802" s="3"/>
    </row>
    <row r="1803" spans="1:7">
      <c r="A1803" s="4"/>
      <c r="B1803" s="4"/>
      <c r="C1803" s="5"/>
      <c r="D1803" s="4"/>
      <c r="E1803" s="8"/>
      <c r="F1803" s="3"/>
      <c r="G1803" s="3"/>
    </row>
    <row r="1804" spans="1:7">
      <c r="A1804" s="4"/>
      <c r="B1804" s="4"/>
      <c r="C1804" s="5"/>
      <c r="D1804" s="4"/>
      <c r="E1804" s="8"/>
      <c r="F1804" s="3"/>
      <c r="G1804" s="3"/>
    </row>
    <row r="1805" spans="1:7">
      <c r="A1805" s="4"/>
      <c r="B1805" s="4"/>
      <c r="C1805" s="5"/>
      <c r="D1805" s="4"/>
      <c r="E1805" s="8"/>
      <c r="F1805" s="3"/>
      <c r="G1805" s="3"/>
    </row>
    <row r="1806" spans="1:7">
      <c r="A1806" s="4"/>
      <c r="B1806" s="4"/>
      <c r="C1806" s="5"/>
      <c r="D1806" s="4"/>
      <c r="E1806" s="8"/>
      <c r="F1806" s="3"/>
      <c r="G1806" s="3"/>
    </row>
    <row r="1807" spans="1:7">
      <c r="A1807" s="4"/>
      <c r="B1807" s="4"/>
      <c r="C1807" s="5"/>
      <c r="D1807" s="4"/>
      <c r="E1807" s="8"/>
      <c r="F1807" s="3"/>
      <c r="G1807" s="3"/>
    </row>
    <row r="1808" spans="1:7">
      <c r="A1808" s="4"/>
      <c r="B1808" s="4"/>
      <c r="C1808" s="5"/>
      <c r="D1808" s="4"/>
      <c r="E1808" s="8"/>
      <c r="F1808" s="3"/>
      <c r="G1808" s="3"/>
    </row>
    <row r="1809" spans="1:7">
      <c r="A1809" s="4"/>
      <c r="B1809" s="4"/>
      <c r="C1809" s="5"/>
      <c r="D1809" s="4"/>
      <c r="E1809" s="8"/>
      <c r="F1809" s="3"/>
      <c r="G1809" s="3"/>
    </row>
    <row r="1810" spans="1:7">
      <c r="A1810" s="4"/>
      <c r="B1810" s="4"/>
      <c r="C1810" s="5"/>
      <c r="D1810" s="4"/>
      <c r="E1810" s="8"/>
      <c r="F1810" s="3"/>
      <c r="G1810" s="3"/>
    </row>
    <row r="1811" spans="1:7">
      <c r="A1811" s="4"/>
      <c r="B1811" s="4"/>
      <c r="C1811" s="5"/>
      <c r="D1811" s="4"/>
      <c r="E1811" s="8"/>
      <c r="F1811" s="3"/>
      <c r="G1811" s="3"/>
    </row>
    <row r="1812" spans="1:7">
      <c r="A1812" s="4"/>
      <c r="B1812" s="4"/>
      <c r="C1812" s="5"/>
      <c r="D1812" s="4"/>
      <c r="E1812" s="8"/>
      <c r="F1812" s="3"/>
      <c r="G1812" s="3"/>
    </row>
    <row r="1813" spans="1:7">
      <c r="A1813" s="4"/>
      <c r="B1813" s="4"/>
      <c r="C1813" s="5"/>
      <c r="D1813" s="4"/>
      <c r="E1813" s="8"/>
      <c r="F1813" s="3"/>
      <c r="G1813" s="3"/>
    </row>
    <row r="1814" spans="1:7">
      <c r="A1814" s="4"/>
      <c r="B1814" s="4"/>
      <c r="C1814" s="5"/>
      <c r="D1814" s="4"/>
      <c r="E1814" s="8"/>
      <c r="F1814" s="3"/>
      <c r="G1814" s="3"/>
    </row>
    <row r="1815" spans="1:7">
      <c r="A1815" s="4"/>
      <c r="B1815" s="4"/>
      <c r="C1815" s="5"/>
      <c r="D1815" s="4"/>
      <c r="E1815" s="8"/>
      <c r="F1815" s="3"/>
      <c r="G1815" s="3"/>
    </row>
    <row r="1816" spans="1:7">
      <c r="A1816" s="4"/>
      <c r="B1816" s="4"/>
      <c r="C1816" s="5"/>
      <c r="D1816" s="4"/>
      <c r="E1816" s="8"/>
      <c r="F1816" s="3"/>
      <c r="G1816" s="3"/>
    </row>
    <row r="1817" spans="1:7">
      <c r="A1817" s="4"/>
      <c r="B1817" s="4"/>
      <c r="C1817" s="5"/>
      <c r="D1817" s="4"/>
      <c r="E1817" s="8"/>
      <c r="F1817" s="3"/>
      <c r="G1817" s="3"/>
    </row>
    <row r="1818" spans="1:7">
      <c r="A1818" s="4"/>
      <c r="B1818" s="4"/>
      <c r="C1818" s="5"/>
      <c r="D1818" s="4"/>
      <c r="E1818" s="8"/>
      <c r="F1818" s="3"/>
      <c r="G1818" s="3"/>
    </row>
    <row r="1819" spans="1:7">
      <c r="A1819" s="4"/>
      <c r="B1819" s="4"/>
      <c r="C1819" s="5"/>
      <c r="D1819" s="4"/>
      <c r="E1819" s="8"/>
      <c r="F1819" s="3"/>
      <c r="G1819" s="3"/>
    </row>
    <row r="1820" spans="1:7">
      <c r="A1820" s="4"/>
      <c r="B1820" s="4"/>
      <c r="C1820" s="5"/>
      <c r="D1820" s="4"/>
      <c r="E1820" s="8"/>
      <c r="F1820" s="3"/>
      <c r="G1820" s="3"/>
    </row>
    <row r="1821" spans="1:7">
      <c r="A1821" s="4"/>
      <c r="B1821" s="4"/>
      <c r="C1821" s="5"/>
      <c r="D1821" s="4"/>
      <c r="E1821" s="8"/>
      <c r="F1821" s="3"/>
      <c r="G1821" s="3"/>
    </row>
    <row r="1822" spans="1:7">
      <c r="A1822" s="4"/>
      <c r="B1822" s="4"/>
      <c r="C1822" s="5"/>
      <c r="D1822" s="4"/>
      <c r="E1822" s="8"/>
      <c r="F1822" s="3"/>
      <c r="G1822" s="3"/>
    </row>
    <row r="1823" spans="1:7">
      <c r="A1823" s="4"/>
      <c r="B1823" s="4"/>
      <c r="C1823" s="5"/>
      <c r="D1823" s="4"/>
      <c r="E1823" s="8"/>
      <c r="F1823" s="3"/>
      <c r="G1823" s="3"/>
    </row>
    <row r="1824" spans="1:7">
      <c r="A1824" s="4"/>
      <c r="B1824" s="4"/>
      <c r="C1824" s="5"/>
      <c r="D1824" s="4"/>
      <c r="E1824" s="8"/>
      <c r="F1824" s="3"/>
      <c r="G1824" s="3"/>
    </row>
    <row r="1825" spans="1:7">
      <c r="A1825" s="4"/>
      <c r="B1825" s="4"/>
      <c r="C1825" s="5"/>
      <c r="D1825" s="4"/>
      <c r="E1825" s="8"/>
      <c r="F1825" s="3"/>
      <c r="G1825" s="3"/>
    </row>
    <row r="1826" spans="1:7">
      <c r="A1826" s="4"/>
      <c r="B1826" s="4"/>
      <c r="C1826" s="5"/>
      <c r="D1826" s="4"/>
      <c r="E1826" s="8"/>
      <c r="F1826" s="3"/>
      <c r="G1826" s="3"/>
    </row>
    <row r="1827" spans="1:7">
      <c r="A1827" s="4"/>
      <c r="B1827" s="4"/>
      <c r="C1827" s="5"/>
      <c r="D1827" s="4"/>
      <c r="E1827" s="8"/>
      <c r="F1827" s="3"/>
      <c r="G1827" s="3"/>
    </row>
    <row r="1828" spans="1:7">
      <c r="A1828" s="4"/>
      <c r="B1828" s="4"/>
      <c r="C1828" s="5"/>
      <c r="D1828" s="4"/>
      <c r="E1828" s="8"/>
      <c r="F1828" s="3"/>
      <c r="G1828" s="3"/>
    </row>
    <row r="1829" spans="1:7">
      <c r="A1829" s="4"/>
      <c r="B1829" s="4"/>
      <c r="C1829" s="5"/>
      <c r="D1829" s="4"/>
      <c r="E1829" s="8"/>
      <c r="F1829" s="3"/>
      <c r="G1829" s="3"/>
    </row>
    <row r="1830" spans="1:7">
      <c r="A1830" s="4"/>
      <c r="B1830" s="4"/>
      <c r="C1830" s="5"/>
      <c r="D1830" s="4"/>
      <c r="E1830" s="8"/>
      <c r="F1830" s="3"/>
      <c r="G1830" s="3"/>
    </row>
    <row r="1831" spans="1:7">
      <c r="A1831" s="4"/>
      <c r="B1831" s="4"/>
      <c r="C1831" s="5"/>
      <c r="D1831" s="4"/>
      <c r="E1831" s="8"/>
      <c r="F1831" s="3"/>
      <c r="G1831" s="3"/>
    </row>
    <row r="1832" spans="1:7">
      <c r="A1832" s="4"/>
      <c r="B1832" s="4"/>
      <c r="C1832" s="5"/>
      <c r="D1832" s="4"/>
      <c r="E1832" s="8"/>
      <c r="F1832" s="3"/>
      <c r="G1832" s="3"/>
    </row>
    <row r="1833" spans="1:7">
      <c r="A1833" s="4"/>
      <c r="B1833" s="4"/>
      <c r="C1833" s="5"/>
      <c r="D1833" s="4"/>
      <c r="E1833" s="8"/>
      <c r="F1833" s="3"/>
      <c r="G1833" s="3"/>
    </row>
    <row r="1834" spans="1:7">
      <c r="A1834" s="4"/>
      <c r="B1834" s="4"/>
      <c r="C1834" s="5"/>
      <c r="D1834" s="4"/>
      <c r="E1834" s="8"/>
      <c r="F1834" s="3"/>
      <c r="G1834" s="3"/>
    </row>
    <row r="1835" spans="1:7">
      <c r="A1835" s="4"/>
      <c r="B1835" s="4"/>
      <c r="C1835" s="5"/>
      <c r="D1835" s="4"/>
      <c r="E1835" s="8"/>
      <c r="F1835" s="3"/>
      <c r="G1835" s="3"/>
    </row>
    <row r="1836" spans="1:7">
      <c r="A1836" s="4"/>
      <c r="B1836" s="4"/>
      <c r="C1836" s="5"/>
      <c r="D1836" s="4"/>
      <c r="E1836" s="8"/>
      <c r="F1836" s="3"/>
      <c r="G1836" s="3"/>
    </row>
    <row r="1837" spans="1:7">
      <c r="A1837" s="4"/>
      <c r="B1837" s="4"/>
      <c r="C1837" s="5"/>
      <c r="D1837" s="4"/>
      <c r="E1837" s="8"/>
      <c r="F1837" s="3"/>
      <c r="G1837" s="3"/>
    </row>
    <row r="1838" spans="1:7">
      <c r="A1838" s="4"/>
      <c r="B1838" s="4"/>
      <c r="C1838" s="5"/>
      <c r="D1838" s="4"/>
      <c r="E1838" s="8"/>
      <c r="F1838" s="3"/>
      <c r="G1838" s="3"/>
    </row>
    <row r="1839" spans="1:7">
      <c r="A1839" s="4"/>
      <c r="B1839" s="4"/>
      <c r="C1839" s="5"/>
      <c r="D1839" s="4"/>
      <c r="E1839" s="8"/>
      <c r="F1839" s="3"/>
      <c r="G1839" s="3"/>
    </row>
    <row r="1840" spans="1:7">
      <c r="A1840" s="4"/>
      <c r="B1840" s="4"/>
      <c r="C1840" s="5"/>
      <c r="D1840" s="4"/>
      <c r="E1840" s="8"/>
      <c r="F1840" s="3"/>
      <c r="G1840" s="3"/>
    </row>
    <row r="1841" spans="1:7">
      <c r="A1841" s="4"/>
      <c r="B1841" s="4"/>
      <c r="C1841" s="5"/>
      <c r="D1841" s="4"/>
      <c r="E1841" s="8"/>
      <c r="F1841" s="3"/>
      <c r="G1841" s="3"/>
    </row>
    <row r="1842" spans="1:7">
      <c r="A1842" s="4"/>
      <c r="B1842" s="4"/>
      <c r="C1842" s="5"/>
      <c r="D1842" s="4"/>
      <c r="E1842" s="8"/>
      <c r="F1842" s="3"/>
      <c r="G1842" s="3"/>
    </row>
    <row r="1843" spans="1:7">
      <c r="A1843" s="4"/>
      <c r="B1843" s="4"/>
      <c r="C1843" s="5"/>
      <c r="D1843" s="4"/>
      <c r="E1843" s="8"/>
      <c r="F1843" s="3"/>
      <c r="G1843" s="3"/>
    </row>
    <row r="1844" spans="1:7">
      <c r="A1844" s="4"/>
      <c r="B1844" s="4"/>
      <c r="C1844" s="5"/>
      <c r="D1844" s="4"/>
      <c r="E1844" s="8"/>
      <c r="F1844" s="3"/>
      <c r="G1844" s="3"/>
    </row>
    <row r="1845" spans="1:7">
      <c r="A1845" s="4"/>
      <c r="B1845" s="4"/>
      <c r="C1845" s="5"/>
      <c r="D1845" s="4"/>
      <c r="E1845" s="8"/>
      <c r="F1845" s="3"/>
      <c r="G1845" s="3"/>
    </row>
    <row r="1846" spans="1:7">
      <c r="A1846" s="4"/>
      <c r="B1846" s="4"/>
      <c r="C1846" s="5"/>
      <c r="D1846" s="4"/>
      <c r="E1846" s="8"/>
      <c r="F1846" s="3"/>
      <c r="G1846" s="3"/>
    </row>
    <row r="1847" spans="1:7">
      <c r="A1847" s="4"/>
      <c r="B1847" s="4"/>
      <c r="C1847" s="5"/>
      <c r="D1847" s="4"/>
      <c r="E1847" s="8"/>
      <c r="F1847" s="3"/>
      <c r="G1847" s="3"/>
    </row>
    <row r="1848" spans="1:7">
      <c r="A1848" s="4"/>
      <c r="B1848" s="4"/>
      <c r="C1848" s="5"/>
      <c r="D1848" s="4"/>
      <c r="E1848" s="8"/>
      <c r="F1848" s="3"/>
      <c r="G1848" s="3"/>
    </row>
    <row r="1849" spans="1:7">
      <c r="A1849" s="4"/>
      <c r="B1849" s="4"/>
      <c r="C1849" s="5"/>
      <c r="D1849" s="4"/>
      <c r="E1849" s="8"/>
      <c r="F1849" s="3"/>
      <c r="G1849" s="3"/>
    </row>
    <row r="1850" spans="1:7">
      <c r="A1850" s="4"/>
      <c r="B1850" s="4"/>
      <c r="C1850" s="5"/>
      <c r="D1850" s="4"/>
      <c r="E1850" s="8"/>
      <c r="F1850" s="3"/>
      <c r="G1850" s="3"/>
    </row>
    <row r="1851" spans="1:7">
      <c r="A1851" s="4"/>
      <c r="B1851" s="4"/>
      <c r="C1851" s="5"/>
      <c r="D1851" s="4"/>
      <c r="E1851" s="8"/>
      <c r="F1851" s="3"/>
      <c r="G1851" s="3"/>
    </row>
    <row r="1852" spans="1:7">
      <c r="A1852" s="4"/>
      <c r="B1852" s="4"/>
      <c r="C1852" s="5"/>
      <c r="D1852" s="4"/>
      <c r="E1852" s="8"/>
      <c r="F1852" s="3"/>
      <c r="G1852" s="3"/>
    </row>
    <row r="1853" spans="1:7">
      <c r="A1853" s="4"/>
      <c r="B1853" s="4"/>
      <c r="C1853" s="5"/>
      <c r="D1853" s="4"/>
      <c r="E1853" s="8"/>
      <c r="F1853" s="3"/>
      <c r="G1853" s="3"/>
    </row>
    <row r="1854" spans="1:7">
      <c r="A1854" s="4"/>
      <c r="B1854" s="4"/>
      <c r="C1854" s="5"/>
      <c r="D1854" s="4"/>
      <c r="E1854" s="8"/>
      <c r="F1854" s="3"/>
      <c r="G1854" s="3"/>
    </row>
    <row r="1855" spans="1:7">
      <c r="A1855" s="4"/>
      <c r="B1855" s="4"/>
      <c r="C1855" s="5"/>
      <c r="D1855" s="4"/>
      <c r="E1855" s="8"/>
      <c r="F1855" s="3"/>
      <c r="G1855" s="3"/>
    </row>
    <row r="1856" spans="1:7">
      <c r="A1856" s="4"/>
      <c r="B1856" s="4"/>
      <c r="C1856" s="5"/>
      <c r="D1856" s="4"/>
      <c r="E1856" s="8"/>
      <c r="F1856" s="3"/>
      <c r="G1856" s="3"/>
    </row>
    <row r="1857" spans="1:7">
      <c r="A1857" s="4"/>
      <c r="B1857" s="4"/>
      <c r="C1857" s="5"/>
      <c r="D1857" s="4"/>
      <c r="E1857" s="8"/>
      <c r="F1857" s="3"/>
      <c r="G1857" s="3"/>
    </row>
    <row r="1858" spans="1:7">
      <c r="A1858" s="4"/>
      <c r="B1858" s="4"/>
      <c r="C1858" s="5"/>
      <c r="D1858" s="4"/>
      <c r="E1858" s="8"/>
      <c r="F1858" s="3"/>
      <c r="G1858" s="3"/>
    </row>
    <row r="1859" spans="1:7">
      <c r="A1859" s="4"/>
      <c r="B1859" s="4"/>
      <c r="C1859" s="5"/>
      <c r="D1859" s="4"/>
      <c r="E1859" s="8"/>
      <c r="F1859" s="3"/>
      <c r="G1859" s="3"/>
    </row>
    <row r="1860" spans="1:7">
      <c r="A1860" s="4"/>
      <c r="B1860" s="4"/>
      <c r="C1860" s="5"/>
      <c r="D1860" s="4"/>
      <c r="E1860" s="8"/>
      <c r="F1860" s="3"/>
      <c r="G1860" s="3"/>
    </row>
    <row r="1861" spans="1:7">
      <c r="A1861" s="4"/>
      <c r="B1861" s="4"/>
      <c r="C1861" s="5"/>
      <c r="D1861" s="4"/>
      <c r="E1861" s="8"/>
      <c r="F1861" s="3"/>
      <c r="G1861" s="3"/>
    </row>
    <row r="1862" spans="1:7">
      <c r="A1862" s="4"/>
      <c r="B1862" s="4"/>
      <c r="C1862" s="5"/>
      <c r="D1862" s="4"/>
      <c r="E1862" s="8"/>
      <c r="F1862" s="3"/>
      <c r="G1862" s="3"/>
    </row>
    <row r="1863" spans="1:7">
      <c r="A1863" s="4"/>
      <c r="B1863" s="4"/>
      <c r="C1863" s="5"/>
      <c r="D1863" s="4"/>
      <c r="E1863" s="8"/>
      <c r="F1863" s="3"/>
      <c r="G1863" s="3"/>
    </row>
    <row r="1864" spans="1:7">
      <c r="A1864" s="4"/>
      <c r="B1864" s="4"/>
      <c r="C1864" s="5"/>
      <c r="D1864" s="4"/>
      <c r="E1864" s="8"/>
      <c r="F1864" s="3"/>
      <c r="G1864" s="3"/>
    </row>
    <row r="1865" spans="1:7">
      <c r="A1865" s="4"/>
      <c r="B1865" s="4"/>
      <c r="C1865" s="5"/>
      <c r="D1865" s="4"/>
      <c r="E1865" s="8"/>
      <c r="F1865" s="3"/>
      <c r="G1865" s="3"/>
    </row>
    <row r="1866" spans="1:7">
      <c r="A1866" s="4"/>
      <c r="B1866" s="4"/>
      <c r="C1866" s="5"/>
      <c r="D1866" s="4"/>
      <c r="E1866" s="8"/>
      <c r="F1866" s="3"/>
      <c r="G1866" s="3"/>
    </row>
    <row r="1867" spans="1:7">
      <c r="A1867" s="4"/>
      <c r="B1867" s="4"/>
      <c r="C1867" s="5"/>
      <c r="D1867" s="4"/>
      <c r="E1867" s="8"/>
      <c r="F1867" s="3"/>
      <c r="G1867" s="3"/>
    </row>
    <row r="1868" spans="1:7">
      <c r="A1868" s="4"/>
      <c r="B1868" s="4"/>
      <c r="C1868" s="5"/>
      <c r="D1868" s="4"/>
      <c r="E1868" s="8"/>
      <c r="F1868" s="3"/>
      <c r="G1868" s="3"/>
    </row>
    <row r="1869" spans="1:7">
      <c r="A1869" s="4"/>
      <c r="B1869" s="4"/>
      <c r="C1869" s="5"/>
      <c r="D1869" s="4"/>
      <c r="E1869" s="8"/>
      <c r="F1869" s="3"/>
      <c r="G1869" s="3"/>
    </row>
    <row r="1870" spans="1:7">
      <c r="A1870" s="4"/>
      <c r="B1870" s="4"/>
      <c r="C1870" s="5"/>
      <c r="D1870" s="4"/>
      <c r="E1870" s="8"/>
      <c r="F1870" s="3"/>
      <c r="G1870" s="3"/>
    </row>
    <row r="1871" spans="1:7">
      <c r="A1871" s="4"/>
      <c r="B1871" s="4"/>
      <c r="C1871" s="5"/>
      <c r="D1871" s="4"/>
      <c r="E1871" s="8"/>
      <c r="F1871" s="3"/>
      <c r="G1871" s="3"/>
    </row>
    <row r="1872" spans="1:7">
      <c r="A1872" s="4"/>
      <c r="B1872" s="4"/>
      <c r="C1872" s="5"/>
      <c r="D1872" s="4"/>
      <c r="E1872" s="8"/>
      <c r="F1872" s="3"/>
      <c r="G1872" s="3"/>
    </row>
    <row r="1873" spans="1:7">
      <c r="A1873" s="4"/>
      <c r="B1873" s="4"/>
      <c r="C1873" s="5"/>
      <c r="D1873" s="4"/>
      <c r="E1873" s="8"/>
      <c r="F1873" s="3"/>
      <c r="G1873" s="3"/>
    </row>
    <row r="1874" spans="1:7">
      <c r="A1874" s="4"/>
      <c r="B1874" s="4"/>
      <c r="C1874" s="5"/>
      <c r="D1874" s="4"/>
      <c r="E1874" s="8"/>
      <c r="F1874" s="3"/>
      <c r="G1874" s="3"/>
    </row>
    <row r="1875" spans="1:7">
      <c r="A1875" s="4"/>
      <c r="B1875" s="4"/>
      <c r="C1875" s="5"/>
      <c r="D1875" s="4"/>
      <c r="E1875" s="8"/>
      <c r="F1875" s="3"/>
      <c r="G1875" s="3"/>
    </row>
    <row r="1876" spans="1:7">
      <c r="A1876" s="4"/>
      <c r="B1876" s="4"/>
      <c r="C1876" s="5"/>
      <c r="D1876" s="4"/>
      <c r="E1876" s="8"/>
      <c r="F1876" s="3"/>
      <c r="G1876" s="3"/>
    </row>
    <row r="1877" spans="1:7">
      <c r="A1877" s="4"/>
      <c r="B1877" s="4"/>
      <c r="C1877" s="5"/>
      <c r="D1877" s="4"/>
      <c r="E1877" s="8"/>
      <c r="F1877" s="3"/>
      <c r="G1877" s="3"/>
    </row>
    <row r="1878" spans="1:7">
      <c r="A1878" s="4"/>
      <c r="B1878" s="4"/>
      <c r="C1878" s="5"/>
      <c r="D1878" s="4"/>
      <c r="E1878" s="8"/>
      <c r="F1878" s="3"/>
      <c r="G1878" s="3"/>
    </row>
    <row r="1879" spans="1:7">
      <c r="A1879" s="4"/>
      <c r="B1879" s="4"/>
      <c r="C1879" s="5"/>
      <c r="D1879" s="4"/>
      <c r="E1879" s="8"/>
      <c r="F1879" s="3"/>
      <c r="G1879" s="3"/>
    </row>
    <row r="1880" spans="1:7">
      <c r="A1880" s="4"/>
      <c r="B1880" s="4"/>
      <c r="C1880" s="5"/>
      <c r="D1880" s="4"/>
      <c r="E1880" s="8"/>
      <c r="F1880" s="3"/>
      <c r="G1880" s="3"/>
    </row>
    <row r="1881" spans="1:7">
      <c r="A1881" s="4"/>
      <c r="B1881" s="4"/>
      <c r="C1881" s="5"/>
      <c r="D1881" s="4"/>
      <c r="E1881" s="8"/>
      <c r="F1881" s="3"/>
      <c r="G1881" s="3"/>
    </row>
    <row r="1882" spans="1:7">
      <c r="A1882" s="4"/>
      <c r="B1882" s="4"/>
      <c r="C1882" s="5"/>
      <c r="D1882" s="4"/>
      <c r="E1882" s="8"/>
      <c r="F1882" s="3"/>
      <c r="G1882" s="3"/>
    </row>
    <row r="1883" spans="1:7">
      <c r="A1883" s="4"/>
      <c r="B1883" s="4"/>
      <c r="C1883" s="5"/>
      <c r="D1883" s="4"/>
      <c r="E1883" s="8"/>
      <c r="F1883" s="3"/>
      <c r="G1883" s="3"/>
    </row>
    <row r="1884" spans="1:7">
      <c r="A1884" s="4"/>
      <c r="B1884" s="4"/>
      <c r="C1884" s="5"/>
      <c r="D1884" s="4"/>
      <c r="E1884" s="8"/>
      <c r="F1884" s="3"/>
      <c r="G1884" s="3"/>
    </row>
    <row r="1885" spans="1:7">
      <c r="A1885" s="4"/>
      <c r="B1885" s="4"/>
      <c r="C1885" s="5"/>
      <c r="D1885" s="4"/>
      <c r="E1885" s="8"/>
      <c r="F1885" s="3"/>
      <c r="G1885" s="3"/>
    </row>
    <row r="1886" spans="1:7">
      <c r="A1886" s="4"/>
      <c r="B1886" s="4"/>
      <c r="C1886" s="5"/>
      <c r="D1886" s="4"/>
      <c r="E1886" s="8"/>
      <c r="F1886" s="3"/>
      <c r="G1886" s="3"/>
    </row>
    <row r="1887" spans="1:7">
      <c r="A1887" s="4"/>
      <c r="B1887" s="4"/>
      <c r="C1887" s="5"/>
      <c r="D1887" s="4"/>
      <c r="E1887" s="8"/>
      <c r="F1887" s="3"/>
      <c r="G1887" s="3"/>
    </row>
    <row r="1888" spans="1:7">
      <c r="A1888" s="4"/>
      <c r="B1888" s="4"/>
      <c r="C1888" s="5"/>
      <c r="D1888" s="4"/>
      <c r="E1888" s="8"/>
      <c r="F1888" s="3"/>
      <c r="G1888" s="3"/>
    </row>
    <row r="1889" spans="1:7">
      <c r="A1889" s="4"/>
      <c r="B1889" s="4"/>
      <c r="C1889" s="5"/>
      <c r="D1889" s="4"/>
      <c r="E1889" s="8"/>
      <c r="F1889" s="3"/>
      <c r="G1889" s="3"/>
    </row>
    <row r="1890" spans="1:7">
      <c r="A1890" s="4"/>
      <c r="B1890" s="4"/>
      <c r="C1890" s="5"/>
      <c r="D1890" s="4"/>
      <c r="E1890" s="8"/>
      <c r="F1890" s="3"/>
      <c r="G1890" s="3"/>
    </row>
    <row r="1891" spans="1:7">
      <c r="A1891" s="4"/>
      <c r="B1891" s="4"/>
      <c r="C1891" s="5"/>
      <c r="D1891" s="4"/>
      <c r="E1891" s="8"/>
      <c r="F1891" s="3"/>
      <c r="G1891" s="3"/>
    </row>
    <row r="1892" spans="1:7">
      <c r="A1892" s="4"/>
      <c r="B1892" s="4"/>
      <c r="C1892" s="5"/>
      <c r="D1892" s="4"/>
      <c r="E1892" s="8"/>
      <c r="F1892" s="3"/>
      <c r="G1892" s="3"/>
    </row>
    <row r="1893" spans="1:7">
      <c r="A1893" s="4"/>
      <c r="B1893" s="4"/>
      <c r="C1893" s="5"/>
      <c r="D1893" s="4"/>
      <c r="E1893" s="8"/>
      <c r="F1893" s="3"/>
      <c r="G1893" s="3"/>
    </row>
    <row r="1894" spans="1:7">
      <c r="A1894" s="4"/>
      <c r="B1894" s="4"/>
      <c r="C1894" s="5"/>
      <c r="D1894" s="4"/>
      <c r="E1894" s="8"/>
      <c r="F1894" s="3"/>
      <c r="G1894" s="3"/>
    </row>
    <row r="1895" spans="1:7">
      <c r="A1895" s="4"/>
      <c r="B1895" s="4"/>
      <c r="C1895" s="5"/>
      <c r="D1895" s="4"/>
      <c r="E1895" s="8"/>
      <c r="F1895" s="3"/>
      <c r="G1895" s="3"/>
    </row>
    <row r="1896" spans="1:7">
      <c r="A1896" s="4"/>
      <c r="B1896" s="4"/>
      <c r="C1896" s="5"/>
      <c r="D1896" s="4"/>
      <c r="E1896" s="8"/>
      <c r="F1896" s="3"/>
      <c r="G1896" s="3"/>
    </row>
    <row r="1897" spans="1:7">
      <c r="A1897" s="4"/>
      <c r="B1897" s="4"/>
      <c r="C1897" s="5"/>
      <c r="D1897" s="4"/>
      <c r="E1897" s="8"/>
      <c r="F1897" s="3"/>
      <c r="G1897" s="3"/>
    </row>
    <row r="1898" spans="1:7">
      <c r="A1898" s="4"/>
      <c r="B1898" s="4"/>
      <c r="C1898" s="5"/>
      <c r="D1898" s="4"/>
      <c r="E1898" s="8"/>
      <c r="F1898" s="3"/>
      <c r="G1898" s="3"/>
    </row>
    <row r="1899" spans="1:7">
      <c r="A1899" s="4"/>
      <c r="B1899" s="4"/>
      <c r="C1899" s="5"/>
      <c r="D1899" s="4"/>
      <c r="E1899" s="8"/>
      <c r="F1899" s="3"/>
      <c r="G1899" s="3"/>
    </row>
    <row r="1900" spans="1:7">
      <c r="A1900" s="4"/>
      <c r="B1900" s="4"/>
      <c r="C1900" s="5"/>
      <c r="D1900" s="4"/>
      <c r="E1900" s="8"/>
      <c r="F1900" s="3"/>
      <c r="G1900" s="3"/>
    </row>
    <row r="1901" spans="1:7">
      <c r="A1901" s="4"/>
      <c r="B1901" s="4"/>
      <c r="C1901" s="5"/>
      <c r="D1901" s="4"/>
      <c r="E1901" s="8"/>
      <c r="F1901" s="3"/>
      <c r="G1901" s="3"/>
    </row>
    <row r="1902" spans="1:7">
      <c r="A1902" s="4"/>
      <c r="B1902" s="4"/>
      <c r="C1902" s="5"/>
      <c r="D1902" s="4"/>
      <c r="E1902" s="8"/>
      <c r="F1902" s="3"/>
      <c r="G1902" s="3"/>
    </row>
    <row r="1903" spans="1:7">
      <c r="A1903" s="4"/>
      <c r="B1903" s="4"/>
      <c r="C1903" s="5"/>
      <c r="D1903" s="4"/>
      <c r="E1903" s="8"/>
      <c r="F1903" s="3"/>
      <c r="G1903" s="3"/>
    </row>
    <row r="1904" spans="1:7">
      <c r="A1904" s="4"/>
      <c r="B1904" s="4"/>
      <c r="C1904" s="5"/>
      <c r="D1904" s="4"/>
      <c r="E1904" s="8"/>
      <c r="F1904" s="3"/>
      <c r="G1904" s="3"/>
    </row>
    <row r="1905" spans="1:7">
      <c r="A1905" s="4"/>
      <c r="B1905" s="4"/>
      <c r="C1905" s="5"/>
      <c r="D1905" s="4"/>
      <c r="E1905" s="8"/>
      <c r="F1905" s="3"/>
      <c r="G1905" s="3"/>
    </row>
    <row r="1906" spans="1:7">
      <c r="A1906" s="4"/>
      <c r="B1906" s="4"/>
      <c r="C1906" s="5"/>
      <c r="D1906" s="4"/>
      <c r="E1906" s="8"/>
      <c r="F1906" s="3"/>
      <c r="G1906" s="3"/>
    </row>
    <row r="1907" spans="1:7">
      <c r="A1907" s="4"/>
      <c r="B1907" s="4"/>
      <c r="C1907" s="5"/>
      <c r="D1907" s="4"/>
      <c r="E1907" s="8"/>
      <c r="F1907" s="3"/>
      <c r="G1907" s="3"/>
    </row>
    <row r="1908" spans="1:7">
      <c r="A1908" s="4"/>
      <c r="B1908" s="4"/>
      <c r="C1908" s="5"/>
      <c r="D1908" s="4"/>
      <c r="E1908" s="8"/>
      <c r="F1908" s="3"/>
      <c r="G1908" s="3"/>
    </row>
    <row r="1909" spans="1:7">
      <c r="A1909" s="4"/>
      <c r="B1909" s="4"/>
      <c r="C1909" s="5"/>
      <c r="D1909" s="4"/>
      <c r="E1909" s="8"/>
      <c r="F1909" s="3"/>
      <c r="G1909" s="3"/>
    </row>
    <row r="1910" spans="1:7">
      <c r="A1910" s="4"/>
      <c r="B1910" s="4"/>
      <c r="C1910" s="5"/>
      <c r="D1910" s="4"/>
      <c r="E1910" s="8"/>
      <c r="F1910" s="3"/>
      <c r="G1910" s="3"/>
    </row>
    <row r="1911" spans="1:7">
      <c r="A1911" s="4"/>
      <c r="B1911" s="4"/>
      <c r="C1911" s="5"/>
      <c r="D1911" s="4"/>
      <c r="E1911" s="8"/>
      <c r="F1911" s="3"/>
      <c r="G1911" s="3"/>
    </row>
    <row r="1912" spans="1:7">
      <c r="A1912" s="4"/>
      <c r="B1912" s="4"/>
      <c r="C1912" s="5"/>
      <c r="D1912" s="4"/>
      <c r="E1912" s="8"/>
      <c r="F1912" s="3"/>
      <c r="G1912" s="3"/>
    </row>
    <row r="1913" spans="1:7">
      <c r="A1913" s="4"/>
      <c r="B1913" s="4"/>
      <c r="C1913" s="5"/>
      <c r="D1913" s="4"/>
      <c r="E1913" s="8"/>
      <c r="F1913" s="3"/>
      <c r="G1913" s="3"/>
    </row>
    <row r="1914" spans="1:7">
      <c r="A1914" s="4"/>
      <c r="B1914" s="4"/>
      <c r="C1914" s="5"/>
      <c r="D1914" s="4"/>
      <c r="E1914" s="8"/>
      <c r="F1914" s="3"/>
      <c r="G1914" s="3"/>
    </row>
    <row r="1915" spans="1:7">
      <c r="A1915" s="4"/>
      <c r="B1915" s="4"/>
      <c r="C1915" s="5"/>
      <c r="D1915" s="4"/>
      <c r="E1915" s="8"/>
      <c r="F1915" s="3"/>
      <c r="G1915" s="3"/>
    </row>
    <row r="1916" spans="1:7">
      <c r="A1916" s="4"/>
      <c r="B1916" s="4"/>
      <c r="C1916" s="5"/>
      <c r="D1916" s="4"/>
      <c r="E1916" s="8"/>
      <c r="F1916" s="3"/>
      <c r="G1916" s="3"/>
    </row>
    <row r="1917" spans="1:7">
      <c r="A1917" s="4"/>
      <c r="B1917" s="4"/>
      <c r="C1917" s="5"/>
      <c r="D1917" s="4"/>
      <c r="E1917" s="8"/>
      <c r="F1917" s="3"/>
      <c r="G1917" s="3"/>
    </row>
    <row r="1918" spans="1:7">
      <c r="A1918" s="4"/>
      <c r="B1918" s="4"/>
      <c r="C1918" s="5"/>
      <c r="D1918" s="4"/>
      <c r="E1918" s="8"/>
      <c r="F1918" s="3"/>
      <c r="G1918" s="3"/>
    </row>
    <row r="1919" spans="1:7">
      <c r="A1919" s="4"/>
      <c r="B1919" s="4"/>
      <c r="C1919" s="5"/>
      <c r="D1919" s="4"/>
      <c r="E1919" s="8"/>
      <c r="F1919" s="3"/>
      <c r="G1919" s="3"/>
    </row>
    <row r="1920" spans="1:7">
      <c r="A1920" s="4"/>
      <c r="B1920" s="4"/>
      <c r="C1920" s="5"/>
      <c r="D1920" s="4"/>
      <c r="E1920" s="8"/>
      <c r="F1920" s="3"/>
      <c r="G1920" s="3"/>
    </row>
    <row r="1921" spans="1:7">
      <c r="A1921" s="4"/>
      <c r="B1921" s="4"/>
      <c r="C1921" s="5"/>
      <c r="D1921" s="4"/>
      <c r="E1921" s="8"/>
      <c r="F1921" s="3"/>
      <c r="G1921" s="3"/>
    </row>
    <row r="1922" spans="1:7">
      <c r="A1922" s="4"/>
      <c r="B1922" s="4"/>
      <c r="C1922" s="5"/>
      <c r="D1922" s="4"/>
      <c r="E1922" s="8"/>
      <c r="F1922" s="3"/>
      <c r="G1922" s="3"/>
    </row>
    <row r="1923" spans="1:7">
      <c r="A1923" s="4"/>
      <c r="B1923" s="4"/>
      <c r="C1923" s="5"/>
      <c r="D1923" s="4"/>
      <c r="E1923" s="8"/>
      <c r="F1923" s="3"/>
      <c r="G1923" s="3"/>
    </row>
    <row r="1924" spans="1:7">
      <c r="A1924" s="4"/>
      <c r="B1924" s="4"/>
      <c r="C1924" s="5"/>
      <c r="D1924" s="4"/>
      <c r="E1924" s="8"/>
      <c r="F1924" s="3"/>
      <c r="G1924" s="3"/>
    </row>
    <row r="1925" spans="1:7">
      <c r="A1925" s="4"/>
      <c r="B1925" s="4"/>
      <c r="C1925" s="5"/>
      <c r="D1925" s="4"/>
      <c r="E1925" s="8"/>
      <c r="F1925" s="3"/>
      <c r="G1925" s="3"/>
    </row>
    <row r="1926" spans="1:7">
      <c r="A1926" s="4"/>
      <c r="B1926" s="4"/>
      <c r="C1926" s="5"/>
      <c r="D1926" s="4"/>
      <c r="E1926" s="8"/>
      <c r="F1926" s="3"/>
      <c r="G1926" s="3"/>
    </row>
    <row r="1927" spans="1:7">
      <c r="A1927" s="4"/>
      <c r="B1927" s="4"/>
      <c r="C1927" s="5"/>
      <c r="D1927" s="4"/>
      <c r="E1927" s="8"/>
      <c r="F1927" s="3"/>
      <c r="G1927" s="3"/>
    </row>
    <row r="1928" spans="1:7">
      <c r="A1928" s="4"/>
      <c r="B1928" s="4"/>
      <c r="C1928" s="5"/>
      <c r="D1928" s="4"/>
      <c r="E1928" s="8"/>
      <c r="F1928" s="3"/>
      <c r="G1928" s="3"/>
    </row>
    <row r="1929" spans="1:7">
      <c r="A1929" s="4"/>
      <c r="B1929" s="4"/>
      <c r="C1929" s="5"/>
      <c r="D1929" s="4"/>
      <c r="E1929" s="8"/>
      <c r="F1929" s="3"/>
      <c r="G1929" s="3"/>
    </row>
    <row r="1930" spans="1:7">
      <c r="A1930" s="4"/>
      <c r="B1930" s="4"/>
      <c r="C1930" s="5"/>
      <c r="D1930" s="4"/>
      <c r="E1930" s="8"/>
      <c r="F1930" s="3"/>
      <c r="G1930" s="3"/>
    </row>
    <row r="1931" spans="1:7">
      <c r="A1931" s="4"/>
      <c r="B1931" s="4"/>
      <c r="C1931" s="5"/>
      <c r="D1931" s="4"/>
      <c r="E1931" s="8"/>
      <c r="F1931" s="3"/>
      <c r="G1931" s="3"/>
    </row>
    <row r="1932" spans="1:7">
      <c r="A1932" s="4"/>
      <c r="B1932" s="4"/>
      <c r="C1932" s="5"/>
      <c r="D1932" s="4"/>
      <c r="E1932" s="8"/>
      <c r="F1932" s="3"/>
      <c r="G1932" s="3"/>
    </row>
    <row r="1933" spans="1:7">
      <c r="A1933" s="4"/>
      <c r="B1933" s="4"/>
      <c r="C1933" s="5"/>
      <c r="D1933" s="4"/>
      <c r="E1933" s="8"/>
      <c r="F1933" s="3"/>
      <c r="G1933" s="3"/>
    </row>
    <row r="1934" spans="1:7">
      <c r="A1934" s="4"/>
      <c r="B1934" s="4"/>
      <c r="C1934" s="5"/>
      <c r="D1934" s="4"/>
      <c r="E1934" s="8"/>
      <c r="F1934" s="3"/>
      <c r="G1934" s="3"/>
    </row>
    <row r="1935" spans="1:7">
      <c r="A1935" s="4"/>
      <c r="B1935" s="4"/>
      <c r="C1935" s="5"/>
      <c r="D1935" s="4"/>
      <c r="E1935" s="8"/>
      <c r="F1935" s="3"/>
      <c r="G1935" s="3"/>
    </row>
    <row r="1936" spans="1:7">
      <c r="A1936" s="4"/>
      <c r="B1936" s="4"/>
      <c r="C1936" s="5"/>
      <c r="D1936" s="4"/>
      <c r="E1936" s="8"/>
      <c r="F1936" s="3"/>
      <c r="G1936" s="3"/>
    </row>
    <row r="1937" spans="1:7">
      <c r="A1937" s="4"/>
      <c r="B1937" s="4"/>
      <c r="C1937" s="5"/>
      <c r="D1937" s="4"/>
      <c r="E1937" s="8"/>
      <c r="F1937" s="3"/>
      <c r="G1937" s="3"/>
    </row>
    <row r="1938" spans="1:7">
      <c r="A1938" s="4"/>
      <c r="B1938" s="4"/>
      <c r="C1938" s="5"/>
      <c r="D1938" s="4"/>
      <c r="E1938" s="8"/>
      <c r="F1938" s="3"/>
      <c r="G1938" s="3"/>
    </row>
    <row r="1939" spans="1:7">
      <c r="A1939" s="4"/>
      <c r="B1939" s="4"/>
      <c r="C1939" s="5"/>
      <c r="D1939" s="4"/>
      <c r="E1939" s="8"/>
      <c r="F1939" s="3"/>
      <c r="G1939" s="3"/>
    </row>
    <row r="1940" spans="1:7">
      <c r="A1940" s="4"/>
      <c r="B1940" s="4"/>
      <c r="C1940" s="5"/>
      <c r="D1940" s="4"/>
      <c r="E1940" s="8"/>
      <c r="F1940" s="3"/>
      <c r="G1940" s="3"/>
    </row>
    <row r="1941" spans="1:7">
      <c r="A1941" s="4"/>
      <c r="B1941" s="4"/>
      <c r="C1941" s="5"/>
      <c r="D1941" s="4"/>
      <c r="E1941" s="8"/>
      <c r="F1941" s="3"/>
      <c r="G1941" s="3"/>
    </row>
    <row r="1942" spans="1:7">
      <c r="A1942" s="4"/>
      <c r="B1942" s="4"/>
      <c r="C1942" s="5"/>
      <c r="D1942" s="4"/>
      <c r="E1942" s="8"/>
      <c r="F1942" s="3"/>
      <c r="G1942" s="3"/>
    </row>
    <row r="1943" spans="1:7">
      <c r="A1943" s="4"/>
      <c r="B1943" s="4"/>
      <c r="C1943" s="5"/>
      <c r="D1943" s="4"/>
      <c r="E1943" s="8"/>
      <c r="F1943" s="3"/>
      <c r="G1943" s="3"/>
    </row>
    <row r="1944" spans="1:7">
      <c r="A1944" s="4"/>
      <c r="B1944" s="4"/>
      <c r="C1944" s="5"/>
      <c r="D1944" s="4"/>
      <c r="E1944" s="8"/>
      <c r="F1944" s="3"/>
      <c r="G1944" s="3"/>
    </row>
    <row r="1945" spans="1:7">
      <c r="A1945" s="4"/>
      <c r="B1945" s="4"/>
      <c r="C1945" s="5"/>
      <c r="D1945" s="4"/>
      <c r="E1945" s="8"/>
      <c r="F1945" s="3"/>
      <c r="G1945" s="3"/>
    </row>
    <row r="1946" spans="1:7">
      <c r="A1946" s="4"/>
      <c r="B1946" s="4"/>
      <c r="C1946" s="5"/>
      <c r="D1946" s="4"/>
      <c r="E1946" s="8"/>
      <c r="F1946" s="3"/>
      <c r="G1946" s="3"/>
    </row>
    <row r="1947" spans="1:7">
      <c r="A1947" s="4"/>
      <c r="B1947" s="4"/>
      <c r="C1947" s="5"/>
      <c r="D1947" s="4"/>
      <c r="E1947" s="8"/>
      <c r="F1947" s="3"/>
      <c r="G1947" s="3"/>
    </row>
    <row r="1948" spans="1:7">
      <c r="A1948" s="4"/>
      <c r="B1948" s="4"/>
      <c r="C1948" s="5"/>
      <c r="D1948" s="4"/>
      <c r="E1948" s="8"/>
      <c r="F1948" s="3"/>
      <c r="G1948" s="3"/>
    </row>
    <row r="1949" spans="1:7">
      <c r="A1949" s="4"/>
      <c r="B1949" s="4"/>
      <c r="C1949" s="5"/>
      <c r="D1949" s="4"/>
      <c r="E1949" s="8"/>
      <c r="F1949" s="3"/>
      <c r="G1949" s="3"/>
    </row>
    <row r="1950" spans="1:7">
      <c r="A1950" s="4"/>
      <c r="B1950" s="4"/>
      <c r="C1950" s="5"/>
      <c r="D1950" s="4"/>
      <c r="E1950" s="8"/>
      <c r="F1950" s="3"/>
      <c r="G1950" s="3"/>
    </row>
    <row r="1951" spans="1:7">
      <c r="A1951" s="4"/>
      <c r="B1951" s="4"/>
      <c r="C1951" s="5"/>
      <c r="D1951" s="4"/>
      <c r="E1951" s="8"/>
      <c r="F1951" s="3"/>
      <c r="G1951" s="3"/>
    </row>
    <row r="1952" spans="1:7">
      <c r="A1952" s="4"/>
      <c r="B1952" s="4"/>
      <c r="C1952" s="5"/>
      <c r="D1952" s="4"/>
      <c r="E1952" s="8"/>
      <c r="F1952" s="3"/>
      <c r="G1952" s="3"/>
    </row>
    <row r="1953" spans="1:7">
      <c r="A1953" s="4"/>
      <c r="B1953" s="4"/>
      <c r="C1953" s="5"/>
      <c r="D1953" s="4"/>
      <c r="E1953" s="8"/>
      <c r="F1953" s="3"/>
      <c r="G1953" s="3"/>
    </row>
    <row r="1954" spans="1:7">
      <c r="A1954" s="4"/>
      <c r="B1954" s="4"/>
      <c r="C1954" s="5"/>
      <c r="D1954" s="4"/>
      <c r="E1954" s="8"/>
      <c r="F1954" s="3"/>
      <c r="G1954" s="3"/>
    </row>
    <row r="1955" spans="1:7">
      <c r="A1955" s="4"/>
      <c r="B1955" s="4"/>
      <c r="C1955" s="5"/>
      <c r="D1955" s="4"/>
      <c r="E1955" s="8"/>
      <c r="F1955" s="3"/>
      <c r="G1955" s="3"/>
    </row>
    <row r="1956" spans="1:7">
      <c r="A1956" s="4"/>
      <c r="B1956" s="4"/>
      <c r="C1956" s="5"/>
      <c r="D1956" s="4"/>
      <c r="E1956" s="8"/>
      <c r="F1956" s="3"/>
      <c r="G1956" s="3"/>
    </row>
    <row r="1957" spans="1:7">
      <c r="A1957" s="4"/>
      <c r="B1957" s="4"/>
      <c r="C1957" s="5"/>
      <c r="D1957" s="4"/>
      <c r="E1957" s="8"/>
      <c r="F1957" s="3"/>
      <c r="G1957" s="3"/>
    </row>
    <row r="1958" spans="1:7">
      <c r="A1958" s="4"/>
      <c r="B1958" s="4"/>
      <c r="C1958" s="5"/>
      <c r="D1958" s="4"/>
      <c r="E1958" s="8"/>
      <c r="F1958" s="3"/>
      <c r="G1958" s="3"/>
    </row>
    <row r="1959" spans="1:7">
      <c r="A1959" s="4"/>
      <c r="B1959" s="4"/>
      <c r="C1959" s="5"/>
      <c r="D1959" s="4"/>
      <c r="E1959" s="8"/>
      <c r="F1959" s="3"/>
      <c r="G1959" s="3"/>
    </row>
    <row r="1960" spans="1:7">
      <c r="A1960" s="4"/>
      <c r="B1960" s="4"/>
      <c r="C1960" s="5"/>
      <c r="D1960" s="4"/>
      <c r="E1960" s="8"/>
      <c r="F1960" s="3"/>
      <c r="G1960" s="3"/>
    </row>
    <row r="1961" spans="1:7">
      <c r="A1961" s="4"/>
      <c r="B1961" s="4"/>
      <c r="C1961" s="5"/>
      <c r="D1961" s="4"/>
      <c r="E1961" s="8"/>
      <c r="F1961" s="3"/>
      <c r="G1961" s="3"/>
    </row>
    <row r="1962" spans="1:7">
      <c r="A1962" s="4"/>
      <c r="B1962" s="4"/>
      <c r="C1962" s="5"/>
      <c r="D1962" s="4"/>
      <c r="E1962" s="8"/>
      <c r="F1962" s="3"/>
      <c r="G1962" s="3"/>
    </row>
    <row r="1963" spans="1:7">
      <c r="A1963" s="4"/>
      <c r="B1963" s="4"/>
      <c r="C1963" s="5"/>
      <c r="D1963" s="4"/>
      <c r="E1963" s="8"/>
      <c r="F1963" s="3"/>
      <c r="G1963" s="3"/>
    </row>
    <row r="1964" spans="1:7">
      <c r="A1964" s="4"/>
      <c r="B1964" s="4"/>
      <c r="C1964" s="5"/>
      <c r="D1964" s="4"/>
      <c r="E1964" s="8"/>
      <c r="F1964" s="3"/>
      <c r="G1964" s="3"/>
    </row>
    <row r="1965" spans="1:7">
      <c r="A1965" s="4"/>
      <c r="B1965" s="4"/>
      <c r="C1965" s="5"/>
      <c r="D1965" s="4"/>
      <c r="E1965" s="8"/>
      <c r="F1965" s="3"/>
      <c r="G1965" s="3"/>
    </row>
    <row r="1966" spans="1:7">
      <c r="A1966" s="4"/>
      <c r="B1966" s="4"/>
      <c r="C1966" s="5"/>
      <c r="D1966" s="4"/>
      <c r="E1966" s="8"/>
      <c r="F1966" s="3"/>
      <c r="G1966" s="3"/>
    </row>
    <row r="1967" spans="1:7">
      <c r="A1967" s="4"/>
      <c r="B1967" s="4"/>
      <c r="C1967" s="5"/>
      <c r="D1967" s="4"/>
      <c r="E1967" s="8"/>
      <c r="F1967" s="3"/>
      <c r="G1967" s="3"/>
    </row>
    <row r="1968" spans="1:7">
      <c r="A1968" s="4"/>
      <c r="B1968" s="4"/>
      <c r="C1968" s="5"/>
      <c r="D1968" s="4"/>
      <c r="E1968" s="8"/>
      <c r="F1968" s="3"/>
      <c r="G1968" s="3"/>
    </row>
    <row r="1969" spans="1:7">
      <c r="A1969" s="4"/>
      <c r="B1969" s="4"/>
      <c r="C1969" s="5"/>
      <c r="D1969" s="4"/>
      <c r="E1969" s="8"/>
      <c r="F1969" s="3"/>
      <c r="G1969" s="3"/>
    </row>
    <row r="1970" spans="1:7">
      <c r="A1970" s="4"/>
      <c r="B1970" s="4"/>
      <c r="C1970" s="5"/>
      <c r="D1970" s="4"/>
      <c r="E1970" s="8"/>
      <c r="F1970" s="3"/>
      <c r="G1970" s="3"/>
    </row>
    <row r="1971" spans="1:7">
      <c r="A1971" s="4"/>
      <c r="B1971" s="4"/>
      <c r="C1971" s="5"/>
      <c r="D1971" s="4"/>
      <c r="E1971" s="8"/>
      <c r="F1971" s="3"/>
      <c r="G1971" s="3"/>
    </row>
    <row r="1972" spans="1:7">
      <c r="A1972" s="4"/>
      <c r="B1972" s="4"/>
      <c r="C1972" s="5"/>
      <c r="D1972" s="4"/>
      <c r="E1972" s="8"/>
      <c r="F1972" s="3"/>
      <c r="G1972" s="3"/>
    </row>
    <row r="1973" spans="1:7">
      <c r="A1973" s="4"/>
      <c r="B1973" s="4"/>
      <c r="C1973" s="5"/>
      <c r="D1973" s="4"/>
      <c r="E1973" s="8"/>
      <c r="F1973" s="3"/>
      <c r="G1973" s="3"/>
    </row>
    <row r="1974" spans="1:7">
      <c r="A1974" s="4"/>
      <c r="B1974" s="4"/>
      <c r="C1974" s="5"/>
      <c r="D1974" s="4"/>
      <c r="E1974" s="8"/>
      <c r="F1974" s="3"/>
      <c r="G1974" s="3"/>
    </row>
    <row r="1975" spans="1:7">
      <c r="A1975" s="4"/>
      <c r="B1975" s="4"/>
      <c r="C1975" s="5"/>
      <c r="D1975" s="4"/>
      <c r="E1975" s="8"/>
      <c r="F1975" s="3"/>
      <c r="G1975" s="3"/>
    </row>
    <row r="1976" spans="1:7">
      <c r="A1976" s="4"/>
      <c r="B1976" s="4"/>
      <c r="C1976" s="5"/>
      <c r="D1976" s="4"/>
      <c r="E1976" s="8"/>
      <c r="F1976" s="3"/>
      <c r="G1976" s="3"/>
    </row>
    <row r="1977" spans="1:7">
      <c r="A1977" s="4"/>
      <c r="B1977" s="4"/>
      <c r="C1977" s="5"/>
      <c r="D1977" s="4"/>
      <c r="E1977" s="8"/>
      <c r="F1977" s="3"/>
      <c r="G1977" s="3"/>
    </row>
    <row r="1978" spans="1:7">
      <c r="A1978" s="4"/>
      <c r="B1978" s="4"/>
      <c r="C1978" s="5"/>
      <c r="D1978" s="4"/>
      <c r="E1978" s="8"/>
      <c r="F1978" s="3"/>
      <c r="G1978" s="3"/>
    </row>
    <row r="1979" spans="1:7">
      <c r="A1979" s="4"/>
      <c r="B1979" s="4"/>
      <c r="C1979" s="5"/>
      <c r="D1979" s="4"/>
      <c r="E1979" s="8"/>
      <c r="F1979" s="3"/>
      <c r="G1979" s="3"/>
    </row>
    <row r="1980" spans="1:7">
      <c r="A1980" s="4"/>
      <c r="B1980" s="4"/>
      <c r="C1980" s="5"/>
      <c r="D1980" s="4"/>
      <c r="E1980" s="8"/>
      <c r="F1980" s="3"/>
      <c r="G1980" s="3"/>
    </row>
    <row r="1981" spans="1:7">
      <c r="A1981" s="4"/>
      <c r="B1981" s="4"/>
      <c r="C1981" s="5"/>
      <c r="D1981" s="4"/>
      <c r="E1981" s="8"/>
      <c r="F1981" s="3"/>
      <c r="G1981" s="3"/>
    </row>
    <row r="1982" spans="1:7">
      <c r="A1982" s="4"/>
      <c r="B1982" s="4"/>
      <c r="C1982" s="5"/>
      <c r="D1982" s="4"/>
      <c r="E1982" s="8"/>
      <c r="F1982" s="3"/>
      <c r="G1982" s="3"/>
    </row>
    <row r="1983" spans="1:7">
      <c r="A1983" s="4"/>
      <c r="B1983" s="4"/>
      <c r="C1983" s="5"/>
      <c r="D1983" s="4"/>
      <c r="E1983" s="8"/>
      <c r="F1983" s="3"/>
      <c r="G1983" s="3"/>
    </row>
    <row r="1984" spans="1:7">
      <c r="A1984" s="4"/>
      <c r="B1984" s="4"/>
      <c r="C1984" s="5"/>
      <c r="D1984" s="4"/>
      <c r="E1984" s="8"/>
      <c r="F1984" s="3"/>
      <c r="G1984" s="3"/>
    </row>
    <row r="1985" spans="1:7">
      <c r="A1985" s="4"/>
      <c r="B1985" s="4"/>
      <c r="C1985" s="5"/>
      <c r="D1985" s="4"/>
      <c r="E1985" s="8"/>
      <c r="F1985" s="3"/>
      <c r="G1985" s="3"/>
    </row>
    <row r="1986" spans="1:7">
      <c r="A1986" s="4"/>
      <c r="B1986" s="4"/>
      <c r="C1986" s="5"/>
      <c r="D1986" s="4"/>
      <c r="E1986" s="8"/>
      <c r="F1986" s="3"/>
      <c r="G1986" s="3"/>
    </row>
    <row r="1987" spans="1:7">
      <c r="A1987" s="4"/>
      <c r="B1987" s="4"/>
      <c r="C1987" s="5"/>
      <c r="D1987" s="4"/>
      <c r="E1987" s="8"/>
      <c r="F1987" s="3"/>
      <c r="G1987" s="3"/>
    </row>
    <row r="1988" spans="1:7">
      <c r="A1988" s="4"/>
      <c r="B1988" s="4"/>
      <c r="C1988" s="5"/>
      <c r="D1988" s="4"/>
      <c r="E1988" s="8"/>
      <c r="F1988" s="3"/>
      <c r="G1988" s="3"/>
    </row>
    <row r="1989" spans="1:7">
      <c r="A1989" s="4"/>
      <c r="B1989" s="4"/>
      <c r="C1989" s="5"/>
      <c r="D1989" s="4"/>
      <c r="E1989" s="8"/>
      <c r="F1989" s="3"/>
      <c r="G1989" s="3"/>
    </row>
    <row r="1990" spans="1:7">
      <c r="A1990" s="4"/>
      <c r="B1990" s="4"/>
      <c r="C1990" s="5"/>
      <c r="D1990" s="4"/>
      <c r="E1990" s="8"/>
      <c r="F1990" s="3"/>
      <c r="G1990" s="3"/>
    </row>
    <row r="1991" spans="1:7">
      <c r="A1991" s="4"/>
      <c r="B1991" s="4"/>
      <c r="C1991" s="5"/>
      <c r="D1991" s="4"/>
      <c r="E1991" s="8"/>
      <c r="F1991" s="3"/>
      <c r="G1991" s="3"/>
    </row>
    <row r="1992" spans="1:7">
      <c r="A1992" s="4"/>
      <c r="B1992" s="4"/>
      <c r="C1992" s="5"/>
      <c r="D1992" s="4"/>
      <c r="E1992" s="8"/>
      <c r="F1992" s="3"/>
      <c r="G1992" s="3"/>
    </row>
    <row r="1993" spans="1:7">
      <c r="A1993" s="4"/>
      <c r="B1993" s="4"/>
      <c r="C1993" s="5"/>
      <c r="D1993" s="4"/>
      <c r="E1993" s="8"/>
      <c r="F1993" s="3"/>
      <c r="G1993" s="3"/>
    </row>
    <row r="1994" spans="1:7">
      <c r="A1994" s="4"/>
      <c r="B1994" s="4"/>
      <c r="C1994" s="5"/>
      <c r="D1994" s="4"/>
      <c r="E1994" s="8"/>
      <c r="F1994" s="3"/>
      <c r="G1994" s="3"/>
    </row>
    <row r="1995" spans="1:7">
      <c r="A1995" s="4"/>
      <c r="B1995" s="4"/>
      <c r="C1995" s="5"/>
      <c r="D1995" s="4"/>
      <c r="E1995" s="8"/>
      <c r="F1995" s="3"/>
      <c r="G1995" s="3"/>
    </row>
    <row r="1996" spans="1:7">
      <c r="A1996" s="4"/>
      <c r="B1996" s="4"/>
      <c r="C1996" s="5"/>
      <c r="D1996" s="4"/>
      <c r="E1996" s="8"/>
      <c r="F1996" s="3"/>
      <c r="G1996" s="3"/>
    </row>
    <row r="1997" spans="1:7">
      <c r="A1997" s="4"/>
      <c r="B1997" s="4"/>
      <c r="C1997" s="5"/>
      <c r="D1997" s="4"/>
      <c r="E1997" s="8"/>
      <c r="F1997" s="3"/>
      <c r="G1997" s="3"/>
    </row>
    <row r="1998" spans="1:7">
      <c r="A1998" s="4"/>
      <c r="B1998" s="4"/>
      <c r="C1998" s="5"/>
      <c r="D1998" s="4"/>
      <c r="E1998" s="8"/>
      <c r="F1998" s="3"/>
      <c r="G1998" s="3"/>
    </row>
    <row r="1999" spans="1:7">
      <c r="A1999" s="4"/>
      <c r="B1999" s="4"/>
      <c r="C1999" s="5"/>
      <c r="D1999" s="4"/>
      <c r="E1999" s="8"/>
      <c r="F1999" s="3"/>
      <c r="G1999" s="3"/>
    </row>
    <row r="2000" spans="1:7">
      <c r="A2000" s="4"/>
      <c r="B2000" s="4"/>
      <c r="C2000" s="5"/>
      <c r="D2000" s="4"/>
      <c r="E2000" s="8"/>
      <c r="F2000" s="3"/>
      <c r="G2000" s="3"/>
    </row>
    <row r="2001" spans="1:7">
      <c r="A2001" s="4"/>
      <c r="B2001" s="4"/>
      <c r="C2001" s="5"/>
      <c r="D2001" s="4"/>
      <c r="E2001" s="8"/>
      <c r="F2001" s="3"/>
      <c r="G2001" s="3"/>
    </row>
    <row r="2002" spans="1:7">
      <c r="A2002" s="4"/>
      <c r="B2002" s="4"/>
      <c r="C2002" s="5"/>
      <c r="D2002" s="4"/>
      <c r="E2002" s="8"/>
      <c r="F2002" s="3"/>
      <c r="G2002" s="3"/>
    </row>
    <row r="2003" spans="1:7">
      <c r="A2003" s="4"/>
      <c r="B2003" s="4"/>
      <c r="C2003" s="5"/>
      <c r="D2003" s="4"/>
      <c r="E2003" s="8"/>
      <c r="F2003" s="3"/>
      <c r="G2003" s="3"/>
    </row>
    <row r="2004" spans="1:7">
      <c r="A2004" s="4"/>
      <c r="B2004" s="4"/>
      <c r="C2004" s="5"/>
      <c r="D2004" s="4"/>
      <c r="E2004" s="8"/>
      <c r="F2004" s="3"/>
      <c r="G2004" s="3"/>
    </row>
    <row r="2005" spans="1:7">
      <c r="A2005" s="4"/>
      <c r="B2005" s="4"/>
      <c r="C2005" s="5"/>
      <c r="D2005" s="4"/>
      <c r="E2005" s="8"/>
      <c r="F2005" s="3"/>
      <c r="G2005" s="3"/>
    </row>
    <row r="2006" spans="1:7">
      <c r="A2006" s="4"/>
      <c r="B2006" s="4"/>
      <c r="C2006" s="5"/>
      <c r="D2006" s="4"/>
      <c r="E2006" s="8"/>
      <c r="F2006" s="3"/>
      <c r="G2006" s="3"/>
    </row>
    <row r="2007" spans="1:7">
      <c r="A2007" s="4"/>
      <c r="B2007" s="4"/>
      <c r="C2007" s="5"/>
      <c r="D2007" s="4"/>
      <c r="E2007" s="8"/>
      <c r="F2007" s="3"/>
      <c r="G2007" s="3"/>
    </row>
    <row r="2008" spans="1:7">
      <c r="A2008" s="4"/>
      <c r="B2008" s="4"/>
      <c r="C2008" s="5"/>
      <c r="D2008" s="4"/>
      <c r="E2008" s="8"/>
      <c r="F2008" s="3"/>
      <c r="G2008" s="3"/>
    </row>
    <row r="2009" spans="1:7">
      <c r="A2009" s="4"/>
      <c r="B2009" s="4"/>
      <c r="C2009" s="5"/>
      <c r="D2009" s="4"/>
      <c r="E2009" s="8"/>
      <c r="F2009" s="3"/>
      <c r="G2009" s="3"/>
    </row>
    <row r="2010" spans="1:7">
      <c r="A2010" s="4"/>
      <c r="B2010" s="4"/>
      <c r="C2010" s="5"/>
      <c r="D2010" s="4"/>
      <c r="E2010" s="8"/>
      <c r="F2010" s="3"/>
      <c r="G2010" s="3"/>
    </row>
    <row r="2011" spans="1:7">
      <c r="A2011" s="4"/>
      <c r="B2011" s="4"/>
      <c r="C2011" s="5"/>
      <c r="D2011" s="4"/>
      <c r="E2011" s="8"/>
      <c r="F2011" s="3"/>
      <c r="G2011" s="3"/>
    </row>
    <row r="2012" spans="1:7">
      <c r="A2012" s="4"/>
      <c r="B2012" s="4"/>
      <c r="C2012" s="5"/>
      <c r="D2012" s="4"/>
      <c r="E2012" s="8"/>
      <c r="F2012" s="3"/>
      <c r="G2012" s="3"/>
    </row>
    <row r="2013" spans="1:7">
      <c r="A2013" s="4"/>
      <c r="B2013" s="4"/>
      <c r="C2013" s="5"/>
      <c r="D2013" s="4"/>
      <c r="E2013" s="8"/>
      <c r="F2013" s="3"/>
      <c r="G2013" s="3"/>
    </row>
    <row r="2014" spans="1:7">
      <c r="A2014" s="4"/>
      <c r="B2014" s="4"/>
      <c r="C2014" s="5"/>
      <c r="D2014" s="4"/>
      <c r="E2014" s="8"/>
      <c r="F2014" s="3"/>
      <c r="G2014" s="3"/>
    </row>
    <row r="2015" spans="1:7">
      <c r="A2015" s="4"/>
      <c r="B2015" s="4"/>
      <c r="C2015" s="5"/>
      <c r="D2015" s="4"/>
      <c r="E2015" s="8"/>
      <c r="F2015" s="3"/>
      <c r="G2015" s="3"/>
    </row>
    <row r="2016" spans="1:7">
      <c r="A2016" s="4"/>
      <c r="B2016" s="4"/>
      <c r="C2016" s="5"/>
      <c r="D2016" s="4"/>
      <c r="E2016" s="8"/>
      <c r="F2016" s="3"/>
      <c r="G2016" s="3"/>
    </row>
    <row r="2017" spans="1:7">
      <c r="A2017" s="4"/>
      <c r="B2017" s="4"/>
      <c r="C2017" s="5"/>
      <c r="D2017" s="4"/>
      <c r="E2017" s="8"/>
      <c r="F2017" s="3"/>
      <c r="G2017" s="3"/>
    </row>
    <row r="2018" spans="1:7">
      <c r="A2018" s="4"/>
      <c r="B2018" s="4"/>
      <c r="C2018" s="5"/>
      <c r="D2018" s="4"/>
      <c r="E2018" s="8"/>
      <c r="F2018" s="3"/>
      <c r="G2018" s="3"/>
    </row>
    <row r="2019" spans="1:7">
      <c r="A2019" s="4"/>
      <c r="B2019" s="4"/>
      <c r="C2019" s="5"/>
      <c r="D2019" s="4"/>
      <c r="E2019" s="8"/>
      <c r="F2019" s="3"/>
      <c r="G2019" s="3"/>
    </row>
    <row r="2020" spans="1:7">
      <c r="A2020" s="4"/>
      <c r="B2020" s="4"/>
      <c r="C2020" s="5"/>
      <c r="D2020" s="4"/>
      <c r="E2020" s="8"/>
      <c r="F2020" s="3"/>
      <c r="G2020" s="3"/>
    </row>
    <row r="2021" spans="1:7">
      <c r="A2021" s="4"/>
      <c r="B2021" s="4"/>
      <c r="C2021" s="5"/>
      <c r="D2021" s="4"/>
      <c r="E2021" s="8"/>
      <c r="F2021" s="3"/>
      <c r="G2021" s="3"/>
    </row>
    <row r="2022" spans="1:7">
      <c r="A2022" s="4"/>
      <c r="B2022" s="4"/>
      <c r="C2022" s="5"/>
      <c r="D2022" s="4"/>
      <c r="E2022" s="8"/>
      <c r="F2022" s="3"/>
      <c r="G2022" s="3"/>
    </row>
    <row r="2023" spans="1:7">
      <c r="A2023" s="4"/>
      <c r="B2023" s="4"/>
      <c r="C2023" s="5"/>
      <c r="D2023" s="4"/>
      <c r="E2023" s="8"/>
      <c r="F2023" s="3"/>
      <c r="G2023" s="3"/>
    </row>
    <row r="2024" spans="1:7">
      <c r="A2024" s="4"/>
      <c r="B2024" s="4"/>
      <c r="C2024" s="5"/>
      <c r="D2024" s="4"/>
      <c r="E2024" s="8"/>
      <c r="F2024" s="3"/>
      <c r="G2024" s="3"/>
    </row>
    <row r="2025" spans="1:7">
      <c r="A2025" s="4"/>
      <c r="B2025" s="4"/>
      <c r="C2025" s="5"/>
      <c r="D2025" s="4"/>
      <c r="E2025" s="8"/>
      <c r="F2025" s="3"/>
      <c r="G2025" s="3"/>
    </row>
    <row r="2026" spans="1:7">
      <c r="A2026" s="4"/>
      <c r="B2026" s="4"/>
      <c r="C2026" s="5"/>
      <c r="D2026" s="4"/>
      <c r="E2026" s="8"/>
      <c r="F2026" s="3"/>
      <c r="G2026" s="3"/>
    </row>
    <row r="2027" spans="1:7">
      <c r="A2027" s="4"/>
      <c r="B2027" s="4"/>
      <c r="C2027" s="5"/>
      <c r="D2027" s="4"/>
      <c r="E2027" s="8"/>
      <c r="F2027" s="3"/>
      <c r="G2027" s="3"/>
    </row>
    <row r="2028" spans="1:7">
      <c r="A2028" s="4"/>
      <c r="B2028" s="4"/>
      <c r="C2028" s="5"/>
      <c r="D2028" s="4"/>
      <c r="E2028" s="8"/>
      <c r="F2028" s="3"/>
      <c r="G2028" s="3"/>
    </row>
    <row r="2029" spans="1:7">
      <c r="A2029" s="4"/>
      <c r="B2029" s="4"/>
      <c r="C2029" s="5"/>
      <c r="D2029" s="4"/>
      <c r="E2029" s="8"/>
      <c r="F2029" s="3"/>
      <c r="G2029" s="3"/>
    </row>
    <row r="2030" spans="1:7">
      <c r="A2030" s="4"/>
      <c r="B2030" s="4"/>
      <c r="C2030" s="5"/>
      <c r="D2030" s="4"/>
      <c r="E2030" s="8"/>
      <c r="F2030" s="3"/>
      <c r="G2030" s="3"/>
    </row>
    <row r="2031" spans="1:7">
      <c r="A2031" s="4"/>
      <c r="B2031" s="4"/>
      <c r="C2031" s="5"/>
      <c r="D2031" s="4"/>
      <c r="E2031" s="8"/>
      <c r="F2031" s="3"/>
      <c r="G2031" s="3"/>
    </row>
    <row r="2032" spans="1:7">
      <c r="A2032" s="4"/>
      <c r="B2032" s="4"/>
      <c r="C2032" s="5"/>
      <c r="D2032" s="4"/>
      <c r="E2032" s="8"/>
      <c r="F2032" s="3"/>
      <c r="G2032" s="3"/>
    </row>
    <row r="2033" spans="1:7">
      <c r="A2033" s="4"/>
      <c r="B2033" s="4"/>
      <c r="C2033" s="5"/>
      <c r="D2033" s="4"/>
      <c r="E2033" s="8"/>
      <c r="F2033" s="3"/>
      <c r="G2033" s="3"/>
    </row>
    <row r="2034" spans="1:7">
      <c r="A2034" s="4"/>
      <c r="B2034" s="4"/>
      <c r="C2034" s="5"/>
      <c r="D2034" s="4"/>
      <c r="E2034" s="8"/>
      <c r="F2034" s="3"/>
      <c r="G2034" s="3"/>
    </row>
    <row r="2035" spans="1:7">
      <c r="A2035" s="4"/>
      <c r="B2035" s="4"/>
      <c r="C2035" s="5"/>
      <c r="D2035" s="4"/>
      <c r="E2035" s="8"/>
      <c r="F2035" s="3"/>
      <c r="G2035" s="3"/>
    </row>
    <row r="2036" spans="1:7">
      <c r="A2036" s="4"/>
      <c r="B2036" s="4"/>
      <c r="C2036" s="5"/>
      <c r="D2036" s="4"/>
      <c r="E2036" s="8"/>
      <c r="F2036" s="3"/>
      <c r="G2036" s="3"/>
    </row>
    <row r="2037" spans="1:7">
      <c r="A2037" s="4"/>
      <c r="B2037" s="4"/>
      <c r="C2037" s="5"/>
      <c r="D2037" s="4"/>
      <c r="E2037" s="8"/>
      <c r="F2037" s="3"/>
      <c r="G2037" s="3"/>
    </row>
    <row r="2038" spans="1:7">
      <c r="A2038" s="4"/>
      <c r="B2038" s="4"/>
      <c r="C2038" s="5"/>
      <c r="D2038" s="4"/>
      <c r="E2038" s="8"/>
      <c r="F2038" s="3"/>
      <c r="G2038" s="3"/>
    </row>
    <row r="2039" spans="1:7">
      <c r="A2039" s="4"/>
      <c r="B2039" s="4"/>
      <c r="C2039" s="5"/>
      <c r="D2039" s="4"/>
      <c r="E2039" s="8"/>
      <c r="F2039" s="3"/>
      <c r="G2039" s="3"/>
    </row>
    <row r="2040" spans="1:7">
      <c r="A2040" s="4"/>
      <c r="B2040" s="4"/>
      <c r="C2040" s="5"/>
      <c r="D2040" s="4"/>
      <c r="E2040" s="8"/>
      <c r="F2040" s="3"/>
      <c r="G2040" s="3"/>
    </row>
    <row r="2041" spans="1:7">
      <c r="A2041" s="4"/>
      <c r="B2041" s="4"/>
      <c r="C2041" s="5"/>
      <c r="D2041" s="4"/>
      <c r="E2041" s="8"/>
      <c r="F2041" s="3"/>
      <c r="G2041" s="3"/>
    </row>
    <row r="2042" spans="1:7">
      <c r="A2042" s="4"/>
      <c r="B2042" s="4"/>
      <c r="C2042" s="5"/>
      <c r="D2042" s="4"/>
      <c r="E2042" s="8"/>
      <c r="F2042" s="3"/>
      <c r="G2042" s="3"/>
    </row>
    <row r="2043" spans="1:7">
      <c r="A2043" s="4"/>
      <c r="B2043" s="4"/>
      <c r="C2043" s="5"/>
      <c r="D2043" s="4"/>
      <c r="E2043" s="8"/>
      <c r="F2043" s="3"/>
      <c r="G2043" s="3"/>
    </row>
    <row r="2044" spans="1:7">
      <c r="A2044" s="4"/>
      <c r="B2044" s="4"/>
      <c r="C2044" s="5"/>
      <c r="D2044" s="4"/>
      <c r="E2044" s="8"/>
      <c r="F2044" s="3"/>
      <c r="G2044" s="3"/>
    </row>
    <row r="2045" spans="1:7">
      <c r="A2045" s="4"/>
      <c r="B2045" s="4"/>
      <c r="C2045" s="5"/>
      <c r="D2045" s="4"/>
      <c r="E2045" s="8"/>
      <c r="F2045" s="3"/>
      <c r="G2045" s="3"/>
    </row>
    <row r="2046" spans="1:7">
      <c r="A2046" s="4"/>
      <c r="B2046" s="4"/>
      <c r="C2046" s="5"/>
      <c r="D2046" s="4"/>
      <c r="E2046" s="8"/>
      <c r="F2046" s="3"/>
      <c r="G2046" s="3"/>
    </row>
    <row r="2047" spans="1:7">
      <c r="A2047" s="4"/>
      <c r="B2047" s="4"/>
      <c r="C2047" s="5"/>
      <c r="D2047" s="4"/>
      <c r="E2047" s="8"/>
      <c r="F2047" s="3"/>
      <c r="G2047" s="3"/>
    </row>
    <row r="2048" spans="1:7">
      <c r="A2048" s="4"/>
      <c r="B2048" s="4"/>
      <c r="C2048" s="5"/>
      <c r="D2048" s="4"/>
      <c r="E2048" s="8"/>
      <c r="F2048" s="3"/>
      <c r="G2048" s="3"/>
    </row>
    <row r="2049" spans="1:7">
      <c r="A2049" s="4"/>
      <c r="B2049" s="4"/>
      <c r="C2049" s="5"/>
      <c r="D2049" s="4"/>
      <c r="E2049" s="8"/>
      <c r="F2049" s="3"/>
      <c r="G2049" s="3"/>
    </row>
    <row r="2050" spans="1:7">
      <c r="A2050" s="4"/>
      <c r="B2050" s="4"/>
      <c r="C2050" s="5"/>
      <c r="D2050" s="4"/>
      <c r="E2050" s="8"/>
      <c r="F2050" s="3"/>
      <c r="G2050" s="3"/>
    </row>
    <row r="2051" spans="1:7">
      <c r="A2051" s="4"/>
      <c r="B2051" s="4"/>
      <c r="C2051" s="5"/>
      <c r="D2051" s="4"/>
      <c r="E2051" s="8"/>
      <c r="F2051" s="3"/>
      <c r="G2051" s="3"/>
    </row>
    <row r="2052" spans="1:7">
      <c r="A2052" s="4"/>
      <c r="B2052" s="4"/>
      <c r="C2052" s="5"/>
      <c r="D2052" s="4"/>
      <c r="E2052" s="8"/>
      <c r="F2052" s="3"/>
      <c r="G2052" s="3"/>
    </row>
    <row r="2053" spans="1:7">
      <c r="A2053" s="4"/>
      <c r="B2053" s="4"/>
      <c r="C2053" s="5"/>
      <c r="D2053" s="4"/>
      <c r="E2053" s="8"/>
      <c r="F2053" s="3"/>
      <c r="G2053" s="3"/>
    </row>
    <row r="2054" spans="1:7">
      <c r="A2054" s="4"/>
      <c r="B2054" s="4"/>
      <c r="C2054" s="5"/>
      <c r="D2054" s="4"/>
      <c r="E2054" s="8"/>
      <c r="F2054" s="3"/>
      <c r="G2054" s="3"/>
    </row>
    <row r="2055" spans="1:7">
      <c r="A2055" s="4"/>
      <c r="B2055" s="4"/>
      <c r="C2055" s="5"/>
      <c r="D2055" s="4"/>
      <c r="E2055" s="8"/>
      <c r="F2055" s="3"/>
      <c r="G2055" s="3"/>
    </row>
    <row r="2056" spans="1:7">
      <c r="A2056" s="4"/>
      <c r="B2056" s="4"/>
      <c r="C2056" s="5"/>
      <c r="D2056" s="4"/>
      <c r="E2056" s="8"/>
      <c r="F2056" s="3"/>
      <c r="G2056" s="3"/>
    </row>
    <row r="2057" spans="1:7">
      <c r="A2057" s="4"/>
      <c r="B2057" s="4"/>
      <c r="C2057" s="5"/>
      <c r="D2057" s="4"/>
      <c r="E2057" s="8"/>
      <c r="F2057" s="3"/>
      <c r="G2057" s="3"/>
    </row>
    <row r="2058" spans="1:7">
      <c r="A2058" s="4"/>
      <c r="B2058" s="4"/>
      <c r="C2058" s="5"/>
      <c r="D2058" s="4"/>
      <c r="E2058" s="8"/>
      <c r="F2058" s="3"/>
      <c r="G2058" s="3"/>
    </row>
    <row r="2059" spans="1:7">
      <c r="A2059" s="4"/>
      <c r="B2059" s="4"/>
      <c r="C2059" s="5"/>
      <c r="D2059" s="4"/>
      <c r="E2059" s="8"/>
      <c r="F2059" s="3"/>
      <c r="G2059" s="3"/>
    </row>
    <row r="2060" spans="1:7">
      <c r="A2060" s="4"/>
      <c r="B2060" s="4"/>
      <c r="C2060" s="5"/>
      <c r="D2060" s="4"/>
      <c r="E2060" s="8"/>
      <c r="F2060" s="3"/>
      <c r="G2060" s="3"/>
    </row>
    <row r="2061" spans="1:7">
      <c r="A2061" s="4"/>
      <c r="B2061" s="4"/>
      <c r="C2061" s="5"/>
      <c r="D2061" s="4"/>
      <c r="E2061" s="8"/>
      <c r="F2061" s="3"/>
      <c r="G2061" s="3"/>
    </row>
    <row r="2062" spans="1:7">
      <c r="A2062" s="4"/>
      <c r="B2062" s="4"/>
      <c r="C2062" s="5"/>
      <c r="D2062" s="4"/>
      <c r="E2062" s="8"/>
      <c r="F2062" s="3"/>
      <c r="G2062" s="3"/>
    </row>
    <row r="2063" spans="1:7">
      <c r="A2063" s="4"/>
      <c r="B2063" s="4"/>
      <c r="C2063" s="5"/>
      <c r="D2063" s="4"/>
      <c r="E2063" s="8"/>
      <c r="F2063" s="3"/>
      <c r="G2063" s="3"/>
    </row>
    <row r="2064" spans="1:7">
      <c r="A2064" s="4"/>
      <c r="B2064" s="4"/>
      <c r="C2064" s="5"/>
      <c r="D2064" s="4"/>
      <c r="E2064" s="8"/>
      <c r="F2064" s="3"/>
      <c r="G2064" s="3"/>
    </row>
    <row r="2065" spans="1:7">
      <c r="A2065" s="4"/>
      <c r="B2065" s="4"/>
      <c r="C2065" s="5"/>
      <c r="D2065" s="4"/>
      <c r="E2065" s="8"/>
      <c r="F2065" s="3"/>
      <c r="G2065" s="3"/>
    </row>
    <row r="2066" spans="1:7">
      <c r="A2066" s="4"/>
      <c r="B2066" s="4"/>
      <c r="C2066" s="5"/>
      <c r="D2066" s="4"/>
      <c r="E2066" s="8"/>
      <c r="F2066" s="3"/>
      <c r="G2066" s="3"/>
    </row>
    <row r="2067" spans="1:7">
      <c r="A2067" s="4"/>
      <c r="B2067" s="4"/>
      <c r="C2067" s="5"/>
      <c r="D2067" s="4"/>
      <c r="E2067" s="8"/>
      <c r="F2067" s="3"/>
      <c r="G2067" s="3"/>
    </row>
    <row r="2068" spans="1:7">
      <c r="A2068" s="4"/>
      <c r="B2068" s="4"/>
      <c r="C2068" s="5"/>
      <c r="D2068" s="4"/>
      <c r="E2068" s="8"/>
      <c r="F2068" s="3"/>
      <c r="G2068" s="3"/>
    </row>
    <row r="2069" spans="1:7">
      <c r="A2069" s="4"/>
      <c r="B2069" s="4"/>
      <c r="C2069" s="5"/>
      <c r="D2069" s="4"/>
      <c r="E2069" s="8"/>
      <c r="F2069" s="3"/>
      <c r="G2069" s="3"/>
    </row>
    <row r="2070" spans="1:7">
      <c r="A2070" s="4"/>
      <c r="B2070" s="4"/>
      <c r="C2070" s="5"/>
      <c r="D2070" s="4"/>
      <c r="E2070" s="8"/>
      <c r="F2070" s="3"/>
      <c r="G2070" s="3"/>
    </row>
    <row r="2071" spans="1:7">
      <c r="A2071" s="4"/>
      <c r="B2071" s="4"/>
      <c r="C2071" s="5"/>
      <c r="D2071" s="4"/>
      <c r="E2071" s="8"/>
      <c r="F2071" s="3"/>
      <c r="G2071" s="3"/>
    </row>
    <row r="2072" spans="1:7">
      <c r="A2072" s="4"/>
      <c r="B2072" s="4"/>
      <c r="C2072" s="5"/>
      <c r="D2072" s="4"/>
      <c r="E2072" s="8"/>
      <c r="F2072" s="3"/>
      <c r="G2072" s="3"/>
    </row>
    <row r="2073" spans="1:7">
      <c r="A2073" s="4"/>
      <c r="B2073" s="4"/>
      <c r="C2073" s="5"/>
      <c r="D2073" s="4"/>
      <c r="E2073" s="8"/>
      <c r="F2073" s="3"/>
      <c r="G2073" s="3"/>
    </row>
    <row r="2074" spans="1:7">
      <c r="A2074" s="4"/>
      <c r="B2074" s="4"/>
      <c r="C2074" s="5"/>
      <c r="D2074" s="4"/>
      <c r="E2074" s="8"/>
      <c r="F2074" s="3"/>
      <c r="G2074" s="3"/>
    </row>
    <row r="2075" spans="1:7">
      <c r="A2075" s="4"/>
      <c r="B2075" s="4"/>
      <c r="C2075" s="5"/>
      <c r="D2075" s="4"/>
      <c r="E2075" s="8"/>
      <c r="F2075" s="3"/>
      <c r="G2075" s="3"/>
    </row>
    <row r="2076" spans="1:7">
      <c r="A2076" s="4"/>
      <c r="B2076" s="4"/>
      <c r="C2076" s="5"/>
      <c r="D2076" s="4"/>
      <c r="E2076" s="8"/>
      <c r="F2076" s="3"/>
      <c r="G2076" s="3"/>
    </row>
    <row r="2077" spans="1:7">
      <c r="A2077" s="4"/>
      <c r="B2077" s="4"/>
      <c r="C2077" s="5"/>
      <c r="D2077" s="4"/>
      <c r="E2077" s="8"/>
      <c r="F2077" s="3"/>
      <c r="G2077" s="3"/>
    </row>
    <row r="2078" spans="1:7">
      <c r="A2078" s="4"/>
      <c r="B2078" s="4"/>
      <c r="C2078" s="5"/>
      <c r="D2078" s="4"/>
      <c r="E2078" s="8"/>
      <c r="F2078" s="3"/>
      <c r="G2078" s="3"/>
    </row>
    <row r="2079" spans="1:7">
      <c r="A2079" s="4"/>
      <c r="B2079" s="4"/>
      <c r="C2079" s="5"/>
      <c r="D2079" s="4"/>
      <c r="E2079" s="8"/>
      <c r="F2079" s="3"/>
      <c r="G2079" s="3"/>
    </row>
    <row r="2080" spans="1:7">
      <c r="A2080" s="4"/>
      <c r="B2080" s="4"/>
      <c r="C2080" s="5"/>
      <c r="D2080" s="4"/>
      <c r="E2080" s="8"/>
      <c r="F2080" s="3"/>
      <c r="G2080" s="3"/>
    </row>
    <row r="2081" spans="1:7">
      <c r="A2081" s="4"/>
      <c r="B2081" s="4"/>
      <c r="C2081" s="5"/>
      <c r="D2081" s="4"/>
      <c r="E2081" s="8"/>
      <c r="F2081" s="3"/>
      <c r="G2081" s="3"/>
    </row>
    <row r="2082" spans="1:7">
      <c r="A2082" s="4"/>
      <c r="B2082" s="4"/>
      <c r="C2082" s="5"/>
      <c r="D2082" s="4"/>
      <c r="E2082" s="8"/>
      <c r="F2082" s="3"/>
      <c r="G2082" s="3"/>
    </row>
    <row r="2083" spans="1:7">
      <c r="A2083" s="4"/>
      <c r="B2083" s="4"/>
      <c r="C2083" s="5"/>
      <c r="D2083" s="4"/>
      <c r="E2083" s="8"/>
      <c r="F2083" s="3"/>
      <c r="G2083" s="3"/>
    </row>
    <row r="2084" spans="1:7">
      <c r="A2084" s="4"/>
      <c r="B2084" s="4"/>
      <c r="C2084" s="5"/>
      <c r="D2084" s="4"/>
      <c r="E2084" s="8"/>
      <c r="F2084" s="3"/>
      <c r="G2084" s="3"/>
    </row>
    <row r="2085" spans="1:7">
      <c r="A2085" s="4"/>
      <c r="B2085" s="4"/>
      <c r="C2085" s="5"/>
      <c r="D2085" s="4"/>
      <c r="E2085" s="8"/>
      <c r="F2085" s="3"/>
      <c r="G2085" s="3"/>
    </row>
    <row r="2086" spans="1:7">
      <c r="A2086" s="4"/>
      <c r="B2086" s="4"/>
      <c r="C2086" s="5"/>
      <c r="D2086" s="4"/>
      <c r="E2086" s="8"/>
      <c r="F2086" s="3"/>
      <c r="G2086" s="3"/>
    </row>
    <row r="2087" spans="1:7">
      <c r="A2087" s="4"/>
      <c r="B2087" s="4"/>
      <c r="C2087" s="5"/>
      <c r="D2087" s="4"/>
      <c r="E2087" s="8"/>
      <c r="F2087" s="3"/>
      <c r="G2087" s="3"/>
    </row>
    <row r="2088" spans="1:7">
      <c r="A2088" s="4"/>
      <c r="B2088" s="4"/>
      <c r="C2088" s="5"/>
      <c r="D2088" s="4"/>
      <c r="E2088" s="8"/>
      <c r="F2088" s="3"/>
      <c r="G2088" s="3"/>
    </row>
    <row r="2089" spans="1:7">
      <c r="A2089" s="4"/>
      <c r="B2089" s="4"/>
      <c r="C2089" s="5"/>
      <c r="D2089" s="4"/>
      <c r="E2089" s="8"/>
      <c r="F2089" s="3"/>
      <c r="G2089" s="3"/>
    </row>
    <row r="2090" spans="1:7">
      <c r="A2090" s="4"/>
      <c r="B2090" s="4"/>
      <c r="C2090" s="5"/>
      <c r="D2090" s="4"/>
      <c r="E2090" s="8"/>
      <c r="F2090" s="3"/>
      <c r="G2090" s="3"/>
    </row>
    <row r="2091" spans="1:7">
      <c r="A2091" s="4"/>
      <c r="B2091" s="4"/>
      <c r="C2091" s="5"/>
      <c r="D2091" s="4"/>
      <c r="E2091" s="8"/>
      <c r="F2091" s="3"/>
      <c r="G2091" s="3"/>
    </row>
    <row r="2092" spans="1:7">
      <c r="A2092" s="4"/>
      <c r="B2092" s="4"/>
      <c r="C2092" s="5"/>
      <c r="D2092" s="4"/>
      <c r="E2092" s="8"/>
      <c r="F2092" s="3"/>
      <c r="G2092" s="3"/>
    </row>
    <row r="2093" spans="1:7">
      <c r="A2093" s="4"/>
      <c r="B2093" s="4"/>
      <c r="C2093" s="5"/>
      <c r="D2093" s="4"/>
      <c r="E2093" s="8"/>
      <c r="F2093" s="3"/>
      <c r="G2093" s="3"/>
    </row>
    <row r="2094" spans="1:7">
      <c r="A2094" s="4"/>
      <c r="B2094" s="4"/>
      <c r="C2094" s="5"/>
      <c r="D2094" s="4"/>
      <c r="E2094" s="8"/>
      <c r="F2094" s="3"/>
      <c r="G2094" s="3"/>
    </row>
    <row r="2095" spans="1:7">
      <c r="A2095" s="4"/>
      <c r="B2095" s="4"/>
      <c r="C2095" s="5"/>
      <c r="D2095" s="4"/>
      <c r="E2095" s="8"/>
      <c r="F2095" s="3"/>
      <c r="G2095" s="3"/>
    </row>
    <row r="2096" spans="1:7">
      <c r="A2096" s="4"/>
      <c r="B2096" s="4"/>
      <c r="C2096" s="5"/>
      <c r="D2096" s="4"/>
      <c r="E2096" s="8"/>
      <c r="F2096" s="3"/>
      <c r="G2096" s="3"/>
    </row>
    <row r="2097" spans="1:7">
      <c r="A2097" s="4"/>
      <c r="B2097" s="4"/>
      <c r="C2097" s="5"/>
      <c r="D2097" s="4"/>
      <c r="E2097" s="8"/>
      <c r="F2097" s="3"/>
      <c r="G2097" s="3"/>
    </row>
    <row r="2098" spans="1:7">
      <c r="A2098" s="4"/>
      <c r="B2098" s="4"/>
      <c r="C2098" s="5"/>
      <c r="D2098" s="4"/>
      <c r="E2098" s="8"/>
      <c r="F2098" s="3"/>
      <c r="G2098" s="3"/>
    </row>
    <row r="2099" spans="1:7">
      <c r="A2099" s="4"/>
      <c r="B2099" s="4"/>
      <c r="C2099" s="5"/>
      <c r="D2099" s="4"/>
      <c r="E2099" s="8"/>
      <c r="F2099" s="3"/>
      <c r="G2099" s="3"/>
    </row>
    <row r="2100" spans="1:7">
      <c r="A2100" s="4"/>
      <c r="B2100" s="4"/>
      <c r="C2100" s="5"/>
      <c r="D2100" s="4"/>
      <c r="E2100" s="8"/>
      <c r="F2100" s="3"/>
      <c r="G2100" s="3"/>
    </row>
    <row r="2101" spans="1:7">
      <c r="A2101" s="4"/>
      <c r="B2101" s="4"/>
      <c r="C2101" s="5"/>
      <c r="D2101" s="4"/>
      <c r="E2101" s="8"/>
      <c r="F2101" s="3"/>
      <c r="G2101" s="3"/>
    </row>
    <row r="2102" spans="1:7">
      <c r="A2102" s="4"/>
      <c r="B2102" s="4"/>
      <c r="C2102" s="5"/>
      <c r="D2102" s="4"/>
      <c r="E2102" s="8"/>
      <c r="F2102" s="3"/>
      <c r="G2102" s="3"/>
    </row>
    <row r="2103" spans="1:7">
      <c r="A2103" s="4"/>
      <c r="B2103" s="4"/>
      <c r="C2103" s="5"/>
      <c r="D2103" s="4"/>
      <c r="E2103" s="8"/>
      <c r="F2103" s="3"/>
      <c r="G2103" s="3"/>
    </row>
    <row r="2104" spans="1:7">
      <c r="A2104" s="4"/>
      <c r="B2104" s="4"/>
      <c r="C2104" s="5"/>
      <c r="D2104" s="4"/>
      <c r="E2104" s="8"/>
      <c r="F2104" s="3"/>
      <c r="G2104" s="3"/>
    </row>
    <row r="2105" spans="1:7">
      <c r="A2105" s="4"/>
      <c r="B2105" s="4"/>
      <c r="C2105" s="5"/>
      <c r="D2105" s="4"/>
      <c r="E2105" s="8"/>
      <c r="F2105" s="3"/>
      <c r="G2105" s="3"/>
    </row>
    <row r="2106" spans="1:7">
      <c r="A2106" s="4"/>
      <c r="B2106" s="4"/>
      <c r="C2106" s="5"/>
      <c r="D2106" s="4"/>
      <c r="E2106" s="8"/>
      <c r="F2106" s="3"/>
      <c r="G2106" s="3"/>
    </row>
    <row r="2107" spans="1:7">
      <c r="A2107" s="4"/>
      <c r="B2107" s="4"/>
      <c r="C2107" s="5"/>
      <c r="D2107" s="4"/>
      <c r="E2107" s="8"/>
      <c r="F2107" s="3"/>
      <c r="G2107" s="3"/>
    </row>
    <row r="2108" spans="1:7">
      <c r="A2108" s="4"/>
      <c r="B2108" s="4"/>
      <c r="C2108" s="5"/>
      <c r="D2108" s="4"/>
      <c r="E2108" s="8"/>
      <c r="F2108" s="3"/>
      <c r="G2108" s="3"/>
    </row>
    <row r="2109" spans="1:7">
      <c r="A2109" s="4"/>
      <c r="B2109" s="4"/>
      <c r="C2109" s="5"/>
      <c r="D2109" s="4"/>
      <c r="E2109" s="8"/>
      <c r="F2109" s="3"/>
      <c r="G2109" s="3"/>
    </row>
    <row r="2110" spans="1:7">
      <c r="A2110" s="4"/>
      <c r="B2110" s="4"/>
      <c r="C2110" s="5"/>
      <c r="D2110" s="4"/>
      <c r="E2110" s="8"/>
      <c r="F2110" s="3"/>
      <c r="G2110" s="3"/>
    </row>
    <row r="2111" spans="1:7">
      <c r="A2111" s="4"/>
      <c r="B2111" s="4"/>
      <c r="C2111" s="5"/>
      <c r="D2111" s="4"/>
      <c r="E2111" s="8"/>
      <c r="F2111" s="3"/>
      <c r="G2111" s="3"/>
    </row>
    <row r="2112" spans="1:7">
      <c r="A2112" s="4"/>
      <c r="B2112" s="4"/>
      <c r="C2112" s="5"/>
      <c r="D2112" s="4"/>
      <c r="E2112" s="8"/>
      <c r="F2112" s="3"/>
      <c r="G2112" s="3"/>
    </row>
    <row r="2113" spans="1:7">
      <c r="A2113" s="4"/>
      <c r="B2113" s="4"/>
      <c r="C2113" s="5"/>
      <c r="D2113" s="4"/>
      <c r="E2113" s="8"/>
      <c r="F2113" s="3"/>
      <c r="G2113" s="3"/>
    </row>
    <row r="2114" spans="1:7">
      <c r="A2114" s="4"/>
      <c r="B2114" s="4"/>
      <c r="C2114" s="5"/>
      <c r="D2114" s="4"/>
      <c r="E2114" s="8"/>
      <c r="F2114" s="3"/>
      <c r="G2114" s="3"/>
    </row>
    <row r="2115" spans="1:7">
      <c r="A2115" s="4"/>
      <c r="B2115" s="4"/>
      <c r="C2115" s="5"/>
      <c r="D2115" s="4"/>
      <c r="E2115" s="8"/>
      <c r="F2115" s="3"/>
      <c r="G2115" s="3"/>
    </row>
    <row r="2116" spans="1:7">
      <c r="A2116" s="4"/>
      <c r="B2116" s="4"/>
      <c r="C2116" s="5"/>
      <c r="D2116" s="4"/>
      <c r="E2116" s="8"/>
      <c r="F2116" s="3"/>
      <c r="G2116" s="3"/>
    </row>
    <row r="2117" spans="1:7">
      <c r="A2117" s="4"/>
      <c r="B2117" s="4"/>
      <c r="C2117" s="5"/>
      <c r="D2117" s="4"/>
      <c r="E2117" s="8"/>
      <c r="F2117" s="3"/>
      <c r="G2117" s="3"/>
    </row>
    <row r="2118" spans="1:7">
      <c r="A2118" s="4"/>
      <c r="B2118" s="4"/>
      <c r="C2118" s="5"/>
      <c r="D2118" s="4"/>
      <c r="E2118" s="8"/>
      <c r="F2118" s="3"/>
      <c r="G2118" s="3"/>
    </row>
    <row r="2119" spans="1:7">
      <c r="A2119" s="4"/>
      <c r="B2119" s="4"/>
      <c r="C2119" s="5"/>
      <c r="D2119" s="4"/>
      <c r="E2119" s="8"/>
      <c r="F2119" s="3"/>
      <c r="G2119" s="3"/>
    </row>
    <row r="2120" spans="1:7">
      <c r="A2120" s="4"/>
      <c r="B2120" s="4"/>
      <c r="C2120" s="5"/>
      <c r="D2120" s="4"/>
      <c r="E2120" s="8"/>
      <c r="F2120" s="3"/>
      <c r="G2120" s="3"/>
    </row>
    <row r="2121" spans="1:7">
      <c r="A2121" s="4"/>
      <c r="B2121" s="4"/>
      <c r="C2121" s="5"/>
      <c r="D2121" s="4"/>
      <c r="E2121" s="8"/>
      <c r="F2121" s="3"/>
      <c r="G2121" s="3"/>
    </row>
    <row r="2122" spans="1:7">
      <c r="A2122" s="4"/>
      <c r="B2122" s="4"/>
      <c r="C2122" s="5"/>
      <c r="D2122" s="4"/>
      <c r="E2122" s="8"/>
      <c r="F2122" s="3"/>
      <c r="G2122" s="3"/>
    </row>
    <row r="2123" spans="1:7">
      <c r="A2123" s="4"/>
      <c r="B2123" s="4"/>
      <c r="C2123" s="5"/>
      <c r="D2123" s="4"/>
      <c r="E2123" s="8"/>
      <c r="F2123" s="3"/>
      <c r="G2123" s="3"/>
    </row>
    <row r="2124" spans="1:7">
      <c r="A2124" s="4"/>
      <c r="B2124" s="4"/>
      <c r="C2124" s="5"/>
      <c r="D2124" s="4"/>
      <c r="E2124" s="8"/>
      <c r="F2124" s="3"/>
      <c r="G2124" s="3"/>
    </row>
    <row r="2125" spans="1:7">
      <c r="A2125" s="4"/>
      <c r="B2125" s="4"/>
      <c r="C2125" s="5"/>
      <c r="D2125" s="4"/>
      <c r="E2125" s="8"/>
      <c r="F2125" s="3"/>
      <c r="G2125" s="3"/>
    </row>
    <row r="2126" spans="1:7">
      <c r="A2126" s="4"/>
      <c r="B2126" s="4"/>
      <c r="C2126" s="5"/>
      <c r="D2126" s="4"/>
      <c r="E2126" s="8"/>
      <c r="F2126" s="3"/>
      <c r="G2126" s="3"/>
    </row>
    <row r="2127" spans="1:7">
      <c r="A2127" s="4"/>
      <c r="B2127" s="4"/>
      <c r="C2127" s="5"/>
      <c r="D2127" s="4"/>
      <c r="E2127" s="8"/>
      <c r="F2127" s="3"/>
      <c r="G2127" s="3"/>
    </row>
    <row r="2128" spans="1:7">
      <c r="A2128" s="4"/>
      <c r="B2128" s="4"/>
      <c r="C2128" s="5"/>
      <c r="D2128" s="4"/>
      <c r="E2128" s="8"/>
      <c r="F2128" s="3"/>
      <c r="G2128" s="3"/>
    </row>
    <row r="2129" spans="1:7">
      <c r="A2129" s="4"/>
      <c r="B2129" s="4"/>
      <c r="C2129" s="5"/>
      <c r="D2129" s="4"/>
      <c r="E2129" s="8"/>
      <c r="F2129" s="3"/>
      <c r="G2129" s="3"/>
    </row>
    <row r="2130" spans="1:7">
      <c r="A2130" s="4"/>
      <c r="B2130" s="4"/>
      <c r="C2130" s="5"/>
      <c r="D2130" s="4"/>
      <c r="E2130" s="8"/>
      <c r="F2130" s="3"/>
      <c r="G2130" s="3"/>
    </row>
    <row r="2131" spans="1:7">
      <c r="A2131" s="4"/>
      <c r="B2131" s="4"/>
      <c r="C2131" s="5"/>
      <c r="D2131" s="4"/>
      <c r="E2131" s="8"/>
      <c r="F2131" s="3"/>
      <c r="G2131" s="3"/>
    </row>
    <row r="2132" spans="1:7">
      <c r="A2132" s="4"/>
      <c r="B2132" s="4"/>
      <c r="C2132" s="5"/>
      <c r="D2132" s="4"/>
      <c r="E2132" s="8"/>
      <c r="F2132" s="3"/>
      <c r="G2132" s="3"/>
    </row>
    <row r="2133" spans="1:7">
      <c r="A2133" s="4"/>
      <c r="B2133" s="4"/>
      <c r="C2133" s="5"/>
      <c r="D2133" s="4"/>
      <c r="E2133" s="8"/>
      <c r="F2133" s="3"/>
      <c r="G2133" s="3"/>
    </row>
    <row r="2134" spans="1:7">
      <c r="A2134" s="4"/>
      <c r="B2134" s="4"/>
      <c r="C2134" s="5"/>
      <c r="D2134" s="4"/>
      <c r="E2134" s="8"/>
      <c r="F2134" s="3"/>
      <c r="G2134" s="3"/>
    </row>
    <row r="2135" spans="1:7">
      <c r="A2135" s="4"/>
      <c r="B2135" s="4"/>
      <c r="C2135" s="5"/>
      <c r="D2135" s="4"/>
      <c r="E2135" s="8"/>
      <c r="F2135" s="3"/>
      <c r="G2135" s="3"/>
    </row>
    <row r="2136" spans="1:7">
      <c r="A2136" s="4"/>
      <c r="B2136" s="4"/>
      <c r="C2136" s="5"/>
      <c r="D2136" s="4"/>
      <c r="E2136" s="8"/>
      <c r="F2136" s="3"/>
      <c r="G2136" s="3"/>
    </row>
    <row r="2137" spans="1:7">
      <c r="A2137" s="4"/>
      <c r="B2137" s="4"/>
      <c r="C2137" s="5"/>
      <c r="D2137" s="4"/>
      <c r="E2137" s="8"/>
      <c r="F2137" s="3"/>
      <c r="G2137" s="3"/>
    </row>
    <row r="2138" spans="1:7">
      <c r="A2138" s="4"/>
      <c r="B2138" s="4"/>
      <c r="C2138" s="5"/>
      <c r="D2138" s="4"/>
      <c r="E2138" s="8"/>
      <c r="F2138" s="3"/>
      <c r="G2138" s="3"/>
    </row>
    <row r="2139" spans="1:7">
      <c r="A2139" s="4"/>
      <c r="B2139" s="4"/>
      <c r="C2139" s="5"/>
      <c r="D2139" s="4"/>
      <c r="E2139" s="8"/>
      <c r="F2139" s="3"/>
      <c r="G2139" s="3"/>
    </row>
    <row r="2140" spans="1:7">
      <c r="A2140" s="4"/>
      <c r="B2140" s="4"/>
      <c r="C2140" s="5"/>
      <c r="D2140" s="4"/>
      <c r="E2140" s="8"/>
      <c r="F2140" s="3"/>
      <c r="G2140" s="3"/>
    </row>
    <row r="2141" spans="1:7">
      <c r="A2141" s="4"/>
      <c r="B2141" s="4"/>
      <c r="C2141" s="5"/>
      <c r="D2141" s="4"/>
      <c r="E2141" s="8"/>
      <c r="F2141" s="3"/>
      <c r="G2141" s="3"/>
    </row>
    <row r="2142" spans="1:7">
      <c r="A2142" s="4"/>
      <c r="B2142" s="4"/>
      <c r="C2142" s="5"/>
      <c r="D2142" s="4"/>
      <c r="E2142" s="8"/>
      <c r="F2142" s="3"/>
      <c r="G2142" s="3"/>
    </row>
    <row r="2143" spans="1:7">
      <c r="A2143" s="4"/>
      <c r="B2143" s="4"/>
      <c r="C2143" s="5"/>
      <c r="D2143" s="4"/>
      <c r="E2143" s="8"/>
      <c r="F2143" s="3"/>
      <c r="G2143" s="3"/>
    </row>
    <row r="2144" spans="1:7">
      <c r="A2144" s="4"/>
      <c r="B2144" s="4"/>
      <c r="C2144" s="5"/>
      <c r="D2144" s="4"/>
      <c r="E2144" s="8"/>
      <c r="F2144" s="3"/>
      <c r="G2144" s="3"/>
    </row>
    <row r="2145" spans="1:7">
      <c r="A2145" s="4"/>
      <c r="B2145" s="4"/>
      <c r="C2145" s="5"/>
      <c r="D2145" s="4"/>
      <c r="E2145" s="8"/>
      <c r="F2145" s="3"/>
      <c r="G2145" s="3"/>
    </row>
    <row r="2146" spans="1:7">
      <c r="A2146" s="4"/>
      <c r="B2146" s="4"/>
      <c r="C2146" s="5"/>
      <c r="D2146" s="4"/>
      <c r="E2146" s="8"/>
      <c r="F2146" s="3"/>
      <c r="G2146" s="3"/>
    </row>
    <row r="2147" spans="1:7">
      <c r="A2147" s="4"/>
      <c r="B2147" s="4"/>
      <c r="C2147" s="5"/>
      <c r="D2147" s="4"/>
      <c r="E2147" s="8"/>
      <c r="F2147" s="3"/>
      <c r="G2147" s="3"/>
    </row>
    <row r="2148" spans="1:7">
      <c r="A2148" s="4"/>
      <c r="B2148" s="4"/>
      <c r="C2148" s="5"/>
      <c r="D2148" s="4"/>
      <c r="E2148" s="8"/>
      <c r="F2148" s="3"/>
      <c r="G2148" s="3"/>
    </row>
    <row r="2149" spans="1:7">
      <c r="A2149" s="4"/>
      <c r="B2149" s="4"/>
      <c r="C2149" s="5"/>
      <c r="D2149" s="4"/>
      <c r="E2149" s="8"/>
      <c r="F2149" s="3"/>
      <c r="G2149" s="3"/>
    </row>
    <row r="2150" spans="1:7">
      <c r="A2150" s="4"/>
      <c r="B2150" s="4"/>
      <c r="C2150" s="5"/>
      <c r="D2150" s="4"/>
      <c r="E2150" s="8"/>
      <c r="F2150" s="3"/>
      <c r="G2150" s="3"/>
    </row>
    <row r="2151" spans="1:7">
      <c r="A2151" s="4"/>
      <c r="B2151" s="4"/>
      <c r="C2151" s="5"/>
      <c r="D2151" s="4"/>
      <c r="E2151" s="8"/>
      <c r="F2151" s="3"/>
      <c r="G2151" s="3"/>
    </row>
    <row r="2152" spans="1:7">
      <c r="A2152" s="4"/>
      <c r="B2152" s="4"/>
      <c r="C2152" s="5"/>
      <c r="D2152" s="4"/>
      <c r="E2152" s="8"/>
      <c r="F2152" s="3"/>
      <c r="G2152" s="3"/>
    </row>
    <row r="2153" spans="1:7">
      <c r="A2153" s="4"/>
      <c r="B2153" s="4"/>
      <c r="C2153" s="5"/>
      <c r="D2153" s="4"/>
      <c r="E2153" s="8"/>
      <c r="F2153" s="3"/>
      <c r="G2153" s="3"/>
    </row>
    <row r="2154" spans="1:7">
      <c r="A2154" s="4"/>
      <c r="B2154" s="4"/>
      <c r="C2154" s="5"/>
      <c r="D2154" s="4"/>
      <c r="E2154" s="8"/>
      <c r="F2154" s="3"/>
      <c r="G2154" s="3"/>
    </row>
    <row r="2155" spans="1:7">
      <c r="A2155" s="4"/>
      <c r="B2155" s="4"/>
      <c r="C2155" s="5"/>
      <c r="D2155" s="4"/>
      <c r="E2155" s="8"/>
      <c r="F2155" s="3"/>
      <c r="G2155" s="3"/>
    </row>
    <row r="2156" spans="1:7">
      <c r="A2156" s="4"/>
      <c r="B2156" s="4"/>
      <c r="C2156" s="5"/>
      <c r="D2156" s="4"/>
      <c r="E2156" s="8"/>
      <c r="F2156" s="3"/>
      <c r="G2156" s="3"/>
    </row>
    <row r="2157" spans="1:7">
      <c r="A2157" s="4"/>
      <c r="B2157" s="4"/>
      <c r="C2157" s="5"/>
      <c r="D2157" s="4"/>
      <c r="E2157" s="8"/>
      <c r="F2157" s="3"/>
      <c r="G2157" s="3"/>
    </row>
    <row r="2158" spans="1:7">
      <c r="A2158" s="4"/>
      <c r="B2158" s="4"/>
      <c r="C2158" s="5"/>
      <c r="D2158" s="4"/>
      <c r="E2158" s="8"/>
      <c r="F2158" s="3"/>
      <c r="G2158" s="3"/>
    </row>
    <row r="2159" spans="1:7">
      <c r="A2159" s="4"/>
      <c r="B2159" s="4"/>
      <c r="C2159" s="5"/>
      <c r="D2159" s="4"/>
      <c r="E2159" s="8"/>
      <c r="F2159" s="3"/>
      <c r="G2159" s="3"/>
    </row>
    <row r="2160" spans="1:7">
      <c r="A2160" s="4"/>
      <c r="B2160" s="4"/>
      <c r="C2160" s="5"/>
      <c r="D2160" s="4"/>
      <c r="E2160" s="8"/>
      <c r="F2160" s="3"/>
      <c r="G2160" s="3"/>
    </row>
    <row r="2161" spans="1:7">
      <c r="A2161" s="4"/>
      <c r="B2161" s="4"/>
      <c r="C2161" s="5"/>
      <c r="D2161" s="4"/>
      <c r="E2161" s="8"/>
      <c r="F2161" s="3"/>
      <c r="G2161" s="3"/>
    </row>
    <row r="2162" spans="1:7">
      <c r="A2162" s="4"/>
      <c r="B2162" s="4"/>
      <c r="C2162" s="5"/>
      <c r="D2162" s="4"/>
      <c r="E2162" s="8"/>
      <c r="F2162" s="3"/>
      <c r="G2162" s="3"/>
    </row>
    <row r="2163" spans="1:7">
      <c r="A2163" s="4"/>
      <c r="B2163" s="4"/>
      <c r="C2163" s="5"/>
      <c r="D2163" s="4"/>
      <c r="E2163" s="8"/>
      <c r="F2163" s="3"/>
      <c r="G2163" s="3"/>
    </row>
    <row r="2164" spans="1:7">
      <c r="A2164" s="4"/>
      <c r="B2164" s="4"/>
      <c r="C2164" s="5"/>
      <c r="D2164" s="4"/>
      <c r="E2164" s="8"/>
      <c r="F2164" s="3"/>
      <c r="G2164" s="3"/>
    </row>
    <row r="2165" spans="1:7">
      <c r="A2165" s="4"/>
      <c r="B2165" s="4"/>
      <c r="C2165" s="5"/>
      <c r="D2165" s="4"/>
      <c r="E2165" s="8"/>
      <c r="F2165" s="3"/>
      <c r="G2165" s="3"/>
    </row>
    <row r="2166" spans="1:7">
      <c r="A2166" s="4"/>
      <c r="B2166" s="4"/>
      <c r="C2166" s="5"/>
      <c r="D2166" s="4"/>
      <c r="E2166" s="8"/>
      <c r="F2166" s="3"/>
      <c r="G2166" s="3"/>
    </row>
    <row r="2167" spans="1:7">
      <c r="A2167" s="4"/>
      <c r="B2167" s="4"/>
      <c r="C2167" s="5"/>
      <c r="D2167" s="4"/>
      <c r="E2167" s="8"/>
      <c r="F2167" s="3"/>
      <c r="G2167" s="3"/>
    </row>
    <row r="2168" spans="1:7">
      <c r="A2168" s="4"/>
      <c r="B2168" s="4"/>
      <c r="C2168" s="5"/>
      <c r="D2168" s="4"/>
      <c r="E2168" s="8"/>
      <c r="F2168" s="3"/>
      <c r="G2168" s="3"/>
    </row>
    <row r="2169" spans="1:7">
      <c r="A2169" s="4"/>
      <c r="B2169" s="4"/>
      <c r="C2169" s="5"/>
      <c r="D2169" s="4"/>
      <c r="E2169" s="8"/>
      <c r="F2169" s="3"/>
      <c r="G2169" s="3"/>
    </row>
    <row r="2170" spans="1:7">
      <c r="A2170" s="4"/>
      <c r="B2170" s="4"/>
      <c r="C2170" s="5"/>
      <c r="D2170" s="4"/>
      <c r="E2170" s="8"/>
      <c r="F2170" s="3"/>
      <c r="G2170" s="3"/>
    </row>
    <row r="2171" spans="1:7">
      <c r="A2171" s="4"/>
      <c r="B2171" s="4"/>
      <c r="C2171" s="5"/>
      <c r="D2171" s="4"/>
      <c r="E2171" s="8"/>
      <c r="F2171" s="3"/>
      <c r="G2171" s="3"/>
    </row>
    <row r="2172" spans="1:7">
      <c r="A2172" s="4"/>
      <c r="B2172" s="4"/>
      <c r="C2172" s="5"/>
      <c r="D2172" s="4"/>
      <c r="E2172" s="8"/>
      <c r="F2172" s="3"/>
      <c r="G2172" s="3"/>
    </row>
    <row r="2173" spans="1:7">
      <c r="A2173" s="4"/>
      <c r="B2173" s="4"/>
      <c r="C2173" s="5"/>
      <c r="D2173" s="4"/>
      <c r="E2173" s="8"/>
      <c r="F2173" s="3"/>
      <c r="G2173" s="3"/>
    </row>
    <row r="2174" spans="1:7">
      <c r="A2174" s="4"/>
      <c r="B2174" s="4"/>
      <c r="C2174" s="5"/>
      <c r="D2174" s="4"/>
      <c r="E2174" s="8"/>
      <c r="F2174" s="3"/>
      <c r="G2174" s="3"/>
    </row>
    <row r="2175" spans="1:7">
      <c r="A2175" s="4"/>
      <c r="B2175" s="4"/>
      <c r="C2175" s="5"/>
      <c r="D2175" s="4"/>
      <c r="E2175" s="8"/>
      <c r="F2175" s="3"/>
      <c r="G2175" s="3"/>
    </row>
    <row r="2176" spans="1:7">
      <c r="A2176" s="4"/>
      <c r="B2176" s="4"/>
      <c r="C2176" s="5"/>
      <c r="D2176" s="4"/>
      <c r="E2176" s="8"/>
      <c r="F2176" s="3"/>
      <c r="G2176" s="3"/>
    </row>
    <row r="2177" spans="1:7">
      <c r="A2177" s="4"/>
      <c r="B2177" s="4"/>
      <c r="C2177" s="5"/>
      <c r="D2177" s="4"/>
      <c r="E2177" s="8"/>
      <c r="F2177" s="3"/>
      <c r="G2177" s="3"/>
    </row>
    <row r="2178" spans="1:7">
      <c r="A2178" s="4"/>
      <c r="B2178" s="4"/>
      <c r="C2178" s="5"/>
      <c r="D2178" s="4"/>
      <c r="E2178" s="8"/>
      <c r="F2178" s="3"/>
      <c r="G2178" s="3"/>
    </row>
    <row r="2179" spans="1:7">
      <c r="A2179" s="4"/>
      <c r="B2179" s="4"/>
      <c r="C2179" s="5"/>
      <c r="D2179" s="4"/>
      <c r="E2179" s="8"/>
      <c r="F2179" s="3"/>
      <c r="G2179" s="3"/>
    </row>
    <row r="2180" spans="1:7">
      <c r="A2180" s="4"/>
      <c r="B2180" s="4"/>
      <c r="C2180" s="5"/>
      <c r="D2180" s="4"/>
      <c r="E2180" s="8"/>
      <c r="F2180" s="3"/>
      <c r="G2180" s="3"/>
    </row>
    <row r="2181" spans="1:7">
      <c r="A2181" s="4"/>
      <c r="B2181" s="4"/>
      <c r="C2181" s="5"/>
      <c r="D2181" s="4"/>
      <c r="E2181" s="8"/>
      <c r="F2181" s="3"/>
      <c r="G2181" s="3"/>
    </row>
    <row r="2182" spans="1:7">
      <c r="A2182" s="4"/>
      <c r="B2182" s="4"/>
      <c r="C2182" s="5"/>
      <c r="D2182" s="4"/>
      <c r="E2182" s="8"/>
      <c r="F2182" s="3"/>
      <c r="G2182" s="3"/>
    </row>
    <row r="2183" spans="1:7">
      <c r="A2183" s="4"/>
      <c r="B2183" s="4"/>
      <c r="C2183" s="5"/>
      <c r="D2183" s="4"/>
      <c r="E2183" s="8"/>
      <c r="F2183" s="3"/>
      <c r="G2183" s="3"/>
    </row>
    <row r="2184" spans="1:7">
      <c r="A2184" s="4"/>
      <c r="B2184" s="4"/>
      <c r="C2184" s="5"/>
      <c r="D2184" s="4"/>
      <c r="E2184" s="8"/>
      <c r="F2184" s="3"/>
      <c r="G2184" s="3"/>
    </row>
    <row r="2185" spans="1:7">
      <c r="A2185" s="4"/>
      <c r="B2185" s="4"/>
      <c r="C2185" s="5"/>
      <c r="D2185" s="4"/>
      <c r="E2185" s="8"/>
      <c r="F2185" s="3"/>
      <c r="G2185" s="3"/>
    </row>
    <row r="2186" spans="1:7">
      <c r="A2186" s="4"/>
      <c r="B2186" s="4"/>
      <c r="C2186" s="5"/>
      <c r="D2186" s="4"/>
      <c r="E2186" s="8"/>
      <c r="F2186" s="3"/>
      <c r="G2186" s="3"/>
    </row>
    <row r="2187" spans="1:7">
      <c r="A2187" s="4"/>
      <c r="B2187" s="4"/>
      <c r="C2187" s="5"/>
      <c r="D2187" s="4"/>
      <c r="E2187" s="8"/>
      <c r="F2187" s="3"/>
      <c r="G2187" s="3"/>
    </row>
    <row r="2188" spans="1:7">
      <c r="A2188" s="4"/>
      <c r="B2188" s="4"/>
      <c r="C2188" s="5"/>
      <c r="D2188" s="4"/>
      <c r="E2188" s="8"/>
      <c r="F2188" s="3"/>
      <c r="G2188" s="3"/>
    </row>
    <row r="2189" spans="1:7">
      <c r="A2189" s="4"/>
      <c r="B2189" s="4"/>
      <c r="C2189" s="5"/>
      <c r="D2189" s="4"/>
      <c r="E2189" s="8"/>
      <c r="F2189" s="3"/>
      <c r="G2189" s="3"/>
    </row>
    <row r="2190" spans="1:7">
      <c r="A2190" s="4"/>
      <c r="B2190" s="4"/>
      <c r="C2190" s="5"/>
      <c r="D2190" s="4"/>
      <c r="E2190" s="8"/>
      <c r="F2190" s="3"/>
      <c r="G2190" s="3"/>
    </row>
    <row r="2191" spans="1:7">
      <c r="A2191" s="4"/>
      <c r="B2191" s="4"/>
      <c r="C2191" s="5"/>
      <c r="D2191" s="4"/>
      <c r="E2191" s="8"/>
      <c r="F2191" s="3"/>
      <c r="G2191" s="3"/>
    </row>
    <row r="2192" spans="1:7">
      <c r="A2192" s="4"/>
      <c r="B2192" s="4"/>
      <c r="C2192" s="5"/>
      <c r="D2192" s="4"/>
      <c r="E2192" s="8"/>
      <c r="F2192" s="3"/>
      <c r="G2192" s="3"/>
    </row>
    <row r="2193" spans="1:7">
      <c r="A2193" s="4"/>
      <c r="B2193" s="4"/>
      <c r="C2193" s="5"/>
      <c r="D2193" s="4"/>
      <c r="E2193" s="8"/>
      <c r="F2193" s="3"/>
      <c r="G2193" s="3"/>
    </row>
    <row r="2194" spans="1:7">
      <c r="A2194" s="4"/>
      <c r="B2194" s="4"/>
      <c r="C2194" s="5"/>
      <c r="D2194" s="4"/>
      <c r="E2194" s="8"/>
      <c r="F2194" s="3"/>
      <c r="G2194" s="3"/>
    </row>
    <row r="2195" spans="1:7">
      <c r="A2195" s="4"/>
      <c r="B2195" s="4"/>
      <c r="C2195" s="5"/>
      <c r="D2195" s="4"/>
      <c r="E2195" s="8"/>
      <c r="F2195" s="3"/>
      <c r="G2195" s="3"/>
    </row>
    <row r="2196" spans="1:7">
      <c r="A2196" s="4"/>
      <c r="B2196" s="4"/>
      <c r="C2196" s="5"/>
      <c r="D2196" s="4"/>
      <c r="E2196" s="8"/>
      <c r="F2196" s="3"/>
      <c r="G2196" s="3"/>
    </row>
    <row r="2197" spans="1:7">
      <c r="A2197" s="4"/>
      <c r="B2197" s="4"/>
      <c r="C2197" s="5"/>
      <c r="D2197" s="4"/>
      <c r="E2197" s="8"/>
      <c r="F2197" s="3"/>
      <c r="G2197" s="3"/>
    </row>
    <row r="2198" spans="1:7">
      <c r="A2198" s="4"/>
      <c r="B2198" s="4"/>
      <c r="C2198" s="5"/>
      <c r="D2198" s="4"/>
      <c r="E2198" s="8"/>
      <c r="F2198" s="3"/>
      <c r="G2198" s="3"/>
    </row>
    <row r="2199" spans="1:7">
      <c r="A2199" s="4"/>
      <c r="B2199" s="4"/>
      <c r="C2199" s="5"/>
      <c r="D2199" s="4"/>
      <c r="E2199" s="8"/>
      <c r="F2199" s="3"/>
      <c r="G2199" s="3"/>
    </row>
    <row r="2200" spans="1:7">
      <c r="A2200" s="4"/>
      <c r="B2200" s="4"/>
      <c r="C2200" s="5"/>
      <c r="D2200" s="4"/>
      <c r="E2200" s="8"/>
      <c r="F2200" s="3"/>
      <c r="G2200" s="3"/>
    </row>
    <row r="2201" spans="1:7">
      <c r="A2201" s="4"/>
      <c r="B2201" s="4"/>
      <c r="C2201" s="5"/>
      <c r="D2201" s="4"/>
      <c r="E2201" s="8"/>
      <c r="F2201" s="3"/>
      <c r="G2201" s="3"/>
    </row>
    <row r="2202" spans="1:7">
      <c r="A2202" s="4"/>
      <c r="B2202" s="4"/>
      <c r="C2202" s="5"/>
      <c r="D2202" s="4"/>
      <c r="E2202" s="8"/>
      <c r="F2202" s="3"/>
      <c r="G2202" s="3"/>
    </row>
    <row r="2203" spans="1:7">
      <c r="A2203" s="4"/>
      <c r="B2203" s="4"/>
      <c r="C2203" s="5"/>
      <c r="D2203" s="4"/>
      <c r="E2203" s="8"/>
      <c r="F2203" s="3"/>
      <c r="G2203" s="3"/>
    </row>
    <row r="2204" spans="1:7">
      <c r="A2204" s="4"/>
      <c r="B2204" s="4"/>
      <c r="C2204" s="5"/>
      <c r="D2204" s="4"/>
      <c r="E2204" s="8"/>
      <c r="F2204" s="3"/>
      <c r="G2204" s="3"/>
    </row>
    <row r="2205" spans="1:7">
      <c r="A2205" s="4"/>
      <c r="B2205" s="4"/>
      <c r="C2205" s="5"/>
      <c r="D2205" s="4"/>
      <c r="E2205" s="8"/>
      <c r="F2205" s="3"/>
      <c r="G2205" s="3"/>
    </row>
    <row r="2206" spans="1:7">
      <c r="A2206" s="4"/>
      <c r="B2206" s="4"/>
      <c r="C2206" s="5"/>
      <c r="D2206" s="4"/>
      <c r="E2206" s="8"/>
      <c r="F2206" s="3"/>
      <c r="G2206" s="3"/>
    </row>
    <row r="2207" spans="1:7">
      <c r="A2207" s="4"/>
      <c r="B2207" s="4"/>
      <c r="C2207" s="5"/>
      <c r="D2207" s="4"/>
      <c r="E2207" s="8"/>
      <c r="F2207" s="3"/>
      <c r="G2207" s="3"/>
    </row>
    <row r="2208" spans="1:7">
      <c r="A2208" s="4"/>
      <c r="B2208" s="4"/>
      <c r="C2208" s="5"/>
      <c r="D2208" s="4"/>
      <c r="E2208" s="8"/>
      <c r="F2208" s="3"/>
      <c r="G2208" s="3"/>
    </row>
    <row r="2209" spans="1:7">
      <c r="A2209" s="4"/>
      <c r="B2209" s="4"/>
      <c r="C2209" s="5"/>
      <c r="D2209" s="4"/>
      <c r="E2209" s="8"/>
      <c r="F2209" s="3"/>
      <c r="G2209" s="3"/>
    </row>
    <row r="2210" spans="1:7">
      <c r="A2210" s="4"/>
      <c r="B2210" s="4"/>
      <c r="C2210" s="5"/>
      <c r="D2210" s="4"/>
      <c r="E2210" s="8"/>
      <c r="F2210" s="3"/>
      <c r="G2210" s="3"/>
    </row>
    <row r="2211" spans="1:7">
      <c r="A2211" s="4"/>
      <c r="B2211" s="4"/>
      <c r="C2211" s="5"/>
      <c r="D2211" s="4"/>
      <c r="E2211" s="8"/>
      <c r="F2211" s="3"/>
      <c r="G2211" s="3"/>
    </row>
    <row r="2212" spans="1:7">
      <c r="A2212" s="4"/>
      <c r="B2212" s="4"/>
      <c r="C2212" s="5"/>
      <c r="D2212" s="4"/>
      <c r="E2212" s="8"/>
      <c r="F2212" s="3"/>
      <c r="G2212" s="3"/>
    </row>
    <row r="2213" spans="1:7">
      <c r="A2213" s="4"/>
      <c r="B2213" s="4"/>
      <c r="C2213" s="5"/>
      <c r="D2213" s="4"/>
      <c r="E2213" s="8"/>
      <c r="F2213" s="3"/>
      <c r="G2213" s="3"/>
    </row>
    <row r="2214" spans="1:7">
      <c r="A2214" s="4"/>
      <c r="B2214" s="4"/>
      <c r="C2214" s="5"/>
      <c r="D2214" s="4"/>
      <c r="E2214" s="8"/>
      <c r="F2214" s="3"/>
      <c r="G2214" s="3"/>
    </row>
    <row r="2215" spans="1:7">
      <c r="A2215" s="4"/>
      <c r="B2215" s="4"/>
      <c r="C2215" s="5"/>
      <c r="D2215" s="4"/>
      <c r="E2215" s="8"/>
      <c r="F2215" s="3"/>
      <c r="G2215" s="3"/>
    </row>
    <row r="2216" spans="1:7">
      <c r="A2216" s="4"/>
      <c r="B2216" s="4"/>
      <c r="C2216" s="5"/>
      <c r="D2216" s="4"/>
      <c r="E2216" s="8"/>
      <c r="F2216" s="3"/>
      <c r="G2216" s="3"/>
    </row>
    <row r="2217" spans="1:7">
      <c r="A2217" s="4"/>
      <c r="B2217" s="4"/>
      <c r="C2217" s="5"/>
      <c r="D2217" s="4"/>
      <c r="E2217" s="8"/>
      <c r="F2217" s="3"/>
      <c r="G2217" s="3"/>
    </row>
    <row r="2218" spans="1:7">
      <c r="A2218" s="4"/>
      <c r="B2218" s="4"/>
      <c r="C2218" s="5"/>
      <c r="D2218" s="4"/>
      <c r="E2218" s="8"/>
      <c r="F2218" s="3"/>
      <c r="G2218" s="3"/>
    </row>
    <row r="2219" spans="1:7">
      <c r="A2219" s="4"/>
      <c r="B2219" s="4"/>
      <c r="C2219" s="5"/>
      <c r="D2219" s="4"/>
      <c r="E2219" s="8"/>
      <c r="F2219" s="3"/>
      <c r="G2219" s="3"/>
    </row>
    <row r="2220" spans="1:7">
      <c r="A2220" s="4"/>
      <c r="B2220" s="4"/>
      <c r="C2220" s="5"/>
      <c r="D2220" s="4"/>
      <c r="E2220" s="8"/>
      <c r="F2220" s="3"/>
      <c r="G2220" s="3"/>
    </row>
    <row r="2221" spans="1:7">
      <c r="A2221" s="4"/>
      <c r="B2221" s="4"/>
      <c r="C2221" s="5"/>
      <c r="D2221" s="4"/>
      <c r="E2221" s="8"/>
      <c r="F2221" s="3"/>
      <c r="G2221" s="3"/>
    </row>
    <row r="2222" spans="1:7">
      <c r="A2222" s="4"/>
      <c r="B2222" s="4"/>
      <c r="C2222" s="5"/>
      <c r="D2222" s="4"/>
      <c r="E2222" s="8"/>
      <c r="F2222" s="3"/>
      <c r="G2222" s="3"/>
    </row>
    <row r="2223" spans="1:7">
      <c r="A2223" s="4"/>
      <c r="B2223" s="4"/>
      <c r="C2223" s="5"/>
      <c r="D2223" s="4"/>
      <c r="E2223" s="8"/>
      <c r="F2223" s="3"/>
      <c r="G2223" s="3"/>
    </row>
    <row r="2224" spans="1:7">
      <c r="A2224" s="4"/>
      <c r="B2224" s="4"/>
      <c r="C2224" s="5"/>
      <c r="D2224" s="4"/>
      <c r="E2224" s="8"/>
      <c r="F2224" s="3"/>
      <c r="G2224" s="3"/>
    </row>
    <row r="2225" spans="1:7">
      <c r="A2225" s="4"/>
      <c r="B2225" s="4"/>
      <c r="C2225" s="5"/>
      <c r="D2225" s="4"/>
      <c r="E2225" s="8"/>
      <c r="F2225" s="3"/>
      <c r="G2225" s="3"/>
    </row>
    <row r="2226" spans="1:7">
      <c r="A2226" s="4"/>
      <c r="B2226" s="4"/>
      <c r="C2226" s="5"/>
      <c r="D2226" s="4"/>
      <c r="E2226" s="8"/>
      <c r="F2226" s="3"/>
      <c r="G2226" s="3"/>
    </row>
    <row r="2227" spans="1:7">
      <c r="A2227" s="4"/>
      <c r="B2227" s="4"/>
      <c r="C2227" s="5"/>
      <c r="D2227" s="4"/>
      <c r="E2227" s="8"/>
      <c r="F2227" s="3"/>
      <c r="G2227" s="3"/>
    </row>
    <row r="2228" spans="1:7">
      <c r="A2228" s="4"/>
      <c r="B2228" s="4"/>
      <c r="C2228" s="5"/>
      <c r="D2228" s="4"/>
      <c r="E2228" s="8"/>
      <c r="F2228" s="3"/>
      <c r="G2228" s="3"/>
    </row>
    <row r="2229" spans="1:7">
      <c r="A2229" s="4"/>
      <c r="B2229" s="4"/>
      <c r="C2229" s="5"/>
      <c r="D2229" s="4"/>
      <c r="E2229" s="8"/>
      <c r="F2229" s="3"/>
      <c r="G2229" s="3"/>
    </row>
    <row r="2230" spans="1:7">
      <c r="A2230" s="4"/>
      <c r="B2230" s="4"/>
      <c r="C2230" s="5"/>
      <c r="D2230" s="4"/>
      <c r="E2230" s="8"/>
      <c r="F2230" s="3"/>
      <c r="G2230" s="3"/>
    </row>
    <row r="2231" spans="1:7">
      <c r="A2231" s="4"/>
      <c r="B2231" s="4"/>
      <c r="C2231" s="5"/>
      <c r="D2231" s="4"/>
      <c r="E2231" s="8"/>
      <c r="F2231" s="3"/>
      <c r="G2231" s="3"/>
    </row>
    <row r="2232" spans="1:7">
      <c r="A2232" s="4"/>
      <c r="B2232" s="4"/>
      <c r="C2232" s="5"/>
      <c r="D2232" s="4"/>
      <c r="E2232" s="8"/>
      <c r="F2232" s="3"/>
      <c r="G2232" s="3"/>
    </row>
    <row r="2233" spans="1:7">
      <c r="A2233" s="4"/>
      <c r="B2233" s="4"/>
      <c r="C2233" s="5"/>
      <c r="D2233" s="4"/>
      <c r="E2233" s="8"/>
      <c r="F2233" s="3"/>
      <c r="G2233" s="3"/>
    </row>
    <row r="2234" spans="1:7">
      <c r="A2234" s="4"/>
      <c r="B2234" s="4"/>
      <c r="C2234" s="5"/>
      <c r="D2234" s="4"/>
      <c r="E2234" s="8"/>
      <c r="F2234" s="3"/>
      <c r="G2234" s="3"/>
    </row>
    <row r="2235" spans="1:7">
      <c r="A2235" s="4"/>
      <c r="B2235" s="4"/>
      <c r="C2235" s="5"/>
      <c r="D2235" s="4"/>
      <c r="E2235" s="8"/>
      <c r="F2235" s="3"/>
      <c r="G2235" s="3"/>
    </row>
    <row r="2236" spans="1:7">
      <c r="A2236" s="4"/>
      <c r="B2236" s="4"/>
      <c r="C2236" s="5"/>
      <c r="D2236" s="4"/>
      <c r="E2236" s="8"/>
      <c r="F2236" s="3"/>
      <c r="G2236" s="3"/>
    </row>
    <row r="2237" spans="1:7">
      <c r="A2237" s="4"/>
      <c r="B2237" s="4"/>
      <c r="C2237" s="5"/>
      <c r="D2237" s="4"/>
      <c r="E2237" s="8"/>
      <c r="F2237" s="3"/>
      <c r="G2237" s="3"/>
    </row>
    <row r="2238" spans="1:7">
      <c r="A2238" s="4"/>
      <c r="B2238" s="4"/>
      <c r="C2238" s="5"/>
      <c r="D2238" s="4"/>
      <c r="E2238" s="8"/>
      <c r="F2238" s="3"/>
      <c r="G2238" s="3"/>
    </row>
    <row r="2239" spans="1:7">
      <c r="A2239" s="4"/>
      <c r="B2239" s="4"/>
      <c r="C2239" s="5"/>
      <c r="D2239" s="4"/>
      <c r="E2239" s="8"/>
      <c r="F2239" s="3"/>
      <c r="G2239" s="3"/>
    </row>
    <row r="2240" spans="1:7">
      <c r="A2240" s="4"/>
      <c r="B2240" s="4"/>
      <c r="C2240" s="5"/>
      <c r="D2240" s="4"/>
      <c r="E2240" s="8"/>
      <c r="F2240" s="3"/>
      <c r="G2240" s="3"/>
    </row>
    <row r="2241" spans="1:7">
      <c r="A2241" s="4"/>
      <c r="B2241" s="4"/>
      <c r="C2241" s="5"/>
      <c r="D2241" s="4"/>
      <c r="E2241" s="8"/>
      <c r="F2241" s="3"/>
      <c r="G2241" s="3"/>
    </row>
    <row r="2242" spans="1:7">
      <c r="A2242" s="4"/>
      <c r="B2242" s="4"/>
      <c r="C2242" s="5"/>
      <c r="D2242" s="4"/>
      <c r="E2242" s="8"/>
      <c r="F2242" s="3"/>
      <c r="G2242" s="3"/>
    </row>
    <row r="2243" spans="1:7">
      <c r="A2243" s="4"/>
      <c r="B2243" s="4"/>
      <c r="C2243" s="5"/>
      <c r="D2243" s="4"/>
      <c r="E2243" s="8"/>
      <c r="F2243" s="3"/>
      <c r="G2243" s="3"/>
    </row>
    <row r="2244" spans="1:7">
      <c r="A2244" s="4"/>
      <c r="B2244" s="4"/>
      <c r="C2244" s="5"/>
      <c r="D2244" s="4"/>
      <c r="E2244" s="8"/>
      <c r="F2244" s="3"/>
      <c r="G2244" s="3"/>
    </row>
    <row r="2245" spans="1:7">
      <c r="A2245" s="4"/>
      <c r="B2245" s="4"/>
      <c r="C2245" s="5"/>
      <c r="D2245" s="4"/>
      <c r="E2245" s="8"/>
      <c r="F2245" s="3"/>
      <c r="G2245" s="3"/>
    </row>
    <row r="2246" spans="1:7">
      <c r="A2246" s="4"/>
      <c r="B2246" s="4"/>
      <c r="C2246" s="5"/>
      <c r="D2246" s="4"/>
      <c r="E2246" s="8"/>
      <c r="F2246" s="3"/>
      <c r="G2246" s="3"/>
    </row>
    <row r="2247" spans="1:7">
      <c r="A2247" s="4"/>
      <c r="B2247" s="4"/>
      <c r="C2247" s="5"/>
      <c r="D2247" s="4"/>
      <c r="E2247" s="8"/>
      <c r="F2247" s="3"/>
      <c r="G2247" s="3"/>
    </row>
    <row r="2248" spans="1:7">
      <c r="A2248" s="4"/>
      <c r="B2248" s="4"/>
      <c r="C2248" s="5"/>
      <c r="D2248" s="4"/>
      <c r="E2248" s="8"/>
      <c r="F2248" s="3"/>
      <c r="G2248" s="3"/>
    </row>
    <row r="2249" spans="1:7">
      <c r="A2249" s="4"/>
      <c r="B2249" s="4"/>
      <c r="C2249" s="5"/>
      <c r="D2249" s="4"/>
      <c r="E2249" s="8"/>
      <c r="F2249" s="3"/>
      <c r="G2249" s="3"/>
    </row>
    <row r="2250" spans="1:7">
      <c r="A2250" s="4"/>
      <c r="B2250" s="4"/>
      <c r="C2250" s="5"/>
      <c r="D2250" s="4"/>
      <c r="E2250" s="8"/>
      <c r="F2250" s="3"/>
      <c r="G2250" s="3"/>
    </row>
    <row r="2251" spans="1:7">
      <c r="A2251" s="4"/>
      <c r="B2251" s="4"/>
      <c r="C2251" s="5"/>
      <c r="D2251" s="4"/>
      <c r="E2251" s="8"/>
      <c r="F2251" s="3"/>
      <c r="G2251" s="3"/>
    </row>
    <row r="2252" spans="1:7">
      <c r="A2252" s="4"/>
      <c r="B2252" s="4"/>
      <c r="C2252" s="5"/>
      <c r="D2252" s="4"/>
      <c r="E2252" s="8"/>
      <c r="F2252" s="3"/>
      <c r="G2252" s="3"/>
    </row>
    <row r="2253" spans="1:7">
      <c r="A2253" s="4"/>
      <c r="B2253" s="4"/>
      <c r="C2253" s="5"/>
      <c r="D2253" s="4"/>
      <c r="E2253" s="8"/>
      <c r="F2253" s="3"/>
      <c r="G2253" s="3"/>
    </row>
    <row r="2254" spans="1:7">
      <c r="A2254" s="4"/>
      <c r="B2254" s="4"/>
      <c r="C2254" s="5"/>
      <c r="D2254" s="4"/>
      <c r="E2254" s="8"/>
      <c r="F2254" s="3"/>
      <c r="G2254" s="3"/>
    </row>
    <row r="2255" spans="1:7">
      <c r="A2255" s="4"/>
      <c r="B2255" s="4"/>
      <c r="C2255" s="5"/>
      <c r="D2255" s="4"/>
      <c r="E2255" s="8"/>
      <c r="F2255" s="3"/>
      <c r="G2255" s="3"/>
    </row>
    <row r="2256" spans="1:7">
      <c r="A2256" s="4"/>
      <c r="B2256" s="4"/>
      <c r="C2256" s="5"/>
      <c r="D2256" s="4"/>
      <c r="E2256" s="8"/>
      <c r="F2256" s="3"/>
      <c r="G2256" s="3"/>
    </row>
    <row r="2257" spans="1:7">
      <c r="A2257" s="4"/>
      <c r="B2257" s="4"/>
      <c r="C2257" s="5"/>
      <c r="D2257" s="4"/>
      <c r="E2257" s="8"/>
      <c r="F2257" s="3"/>
      <c r="G2257" s="3"/>
    </row>
    <row r="2258" spans="1:7">
      <c r="A2258" s="4"/>
      <c r="B2258" s="4"/>
      <c r="C2258" s="5"/>
      <c r="D2258" s="4"/>
      <c r="E2258" s="8"/>
      <c r="F2258" s="3"/>
      <c r="G2258" s="3"/>
    </row>
    <row r="2259" spans="1:7">
      <c r="A2259" s="4"/>
      <c r="B2259" s="4"/>
      <c r="C2259" s="5"/>
      <c r="D2259" s="4"/>
      <c r="E2259" s="8"/>
      <c r="F2259" s="3"/>
      <c r="G2259" s="3"/>
    </row>
    <row r="2260" spans="1:7">
      <c r="A2260" s="4"/>
      <c r="B2260" s="4"/>
      <c r="C2260" s="5"/>
      <c r="D2260" s="4"/>
      <c r="E2260" s="8"/>
      <c r="F2260" s="3"/>
      <c r="G2260" s="3"/>
    </row>
    <row r="2261" spans="1:7">
      <c r="A2261" s="4"/>
      <c r="B2261" s="4"/>
      <c r="C2261" s="5"/>
      <c r="D2261" s="4"/>
      <c r="E2261" s="8"/>
      <c r="F2261" s="3"/>
      <c r="G2261" s="3"/>
    </row>
    <row r="2262" spans="1:7">
      <c r="A2262" s="4"/>
      <c r="B2262" s="4"/>
      <c r="C2262" s="5"/>
      <c r="D2262" s="4"/>
      <c r="E2262" s="8"/>
      <c r="F2262" s="3"/>
      <c r="G2262" s="3"/>
    </row>
    <row r="2263" spans="1:7">
      <c r="A2263" s="4"/>
      <c r="B2263" s="4"/>
      <c r="C2263" s="5"/>
      <c r="D2263" s="4"/>
      <c r="E2263" s="8"/>
      <c r="F2263" s="3"/>
      <c r="G2263" s="3"/>
    </row>
    <row r="2264" spans="1:7">
      <c r="A2264" s="4"/>
      <c r="B2264" s="4"/>
      <c r="C2264" s="5"/>
      <c r="D2264" s="4"/>
      <c r="E2264" s="8"/>
      <c r="F2264" s="3"/>
      <c r="G2264" s="3"/>
    </row>
    <row r="2265" spans="1:7">
      <c r="A2265" s="4"/>
      <c r="B2265" s="4"/>
      <c r="C2265" s="5"/>
      <c r="D2265" s="4"/>
      <c r="E2265" s="8"/>
      <c r="F2265" s="3"/>
      <c r="G2265" s="3"/>
    </row>
    <row r="2266" spans="1:7">
      <c r="A2266" s="4"/>
      <c r="B2266" s="4"/>
      <c r="C2266" s="5"/>
      <c r="D2266" s="4"/>
      <c r="E2266" s="8"/>
      <c r="F2266" s="3"/>
      <c r="G2266" s="3"/>
    </row>
    <row r="2267" spans="1:7">
      <c r="A2267" s="4"/>
      <c r="B2267" s="4"/>
      <c r="C2267" s="5"/>
      <c r="D2267" s="4"/>
      <c r="E2267" s="8"/>
      <c r="F2267" s="3"/>
      <c r="G2267" s="3"/>
    </row>
    <row r="2268" spans="1:7">
      <c r="A2268" s="4"/>
      <c r="B2268" s="4"/>
      <c r="C2268" s="5"/>
      <c r="D2268" s="4"/>
      <c r="E2268" s="8"/>
      <c r="F2268" s="3"/>
      <c r="G2268" s="3"/>
    </row>
    <row r="2269" spans="1:7">
      <c r="A2269" s="4"/>
      <c r="B2269" s="4"/>
      <c r="C2269" s="5"/>
      <c r="D2269" s="4"/>
      <c r="E2269" s="8"/>
      <c r="F2269" s="3"/>
      <c r="G2269" s="3"/>
    </row>
    <row r="2270" spans="1:7">
      <c r="A2270" s="4"/>
      <c r="B2270" s="4"/>
      <c r="C2270" s="5"/>
      <c r="D2270" s="4"/>
      <c r="E2270" s="8"/>
      <c r="F2270" s="3"/>
      <c r="G2270" s="3"/>
    </row>
    <row r="2271" spans="1:7">
      <c r="A2271" s="4"/>
      <c r="B2271" s="4"/>
      <c r="C2271" s="5"/>
      <c r="D2271" s="4"/>
      <c r="E2271" s="8"/>
      <c r="F2271" s="3"/>
      <c r="G2271" s="3"/>
    </row>
    <row r="2272" spans="1:7">
      <c r="A2272" s="4"/>
      <c r="B2272" s="4"/>
      <c r="C2272" s="5"/>
      <c r="D2272" s="4"/>
      <c r="E2272" s="8"/>
      <c r="F2272" s="3"/>
      <c r="G2272" s="3"/>
    </row>
    <row r="2273" spans="1:7">
      <c r="A2273" s="4"/>
      <c r="B2273" s="4"/>
      <c r="C2273" s="5"/>
      <c r="D2273" s="4"/>
      <c r="E2273" s="8"/>
      <c r="F2273" s="3"/>
      <c r="G2273" s="3"/>
    </row>
    <row r="2274" spans="1:7">
      <c r="A2274" s="4"/>
      <c r="B2274" s="4"/>
      <c r="C2274" s="5"/>
      <c r="D2274" s="4"/>
      <c r="E2274" s="8"/>
      <c r="F2274" s="3"/>
      <c r="G2274" s="3"/>
    </row>
    <row r="2275" spans="1:7">
      <c r="A2275" s="4"/>
      <c r="B2275" s="4"/>
      <c r="C2275" s="5"/>
      <c r="D2275" s="4"/>
      <c r="E2275" s="8"/>
      <c r="F2275" s="3"/>
      <c r="G2275" s="3"/>
    </row>
    <row r="2276" spans="1:7">
      <c r="A2276" s="4"/>
      <c r="B2276" s="4"/>
      <c r="C2276" s="5"/>
      <c r="D2276" s="4"/>
      <c r="E2276" s="8"/>
      <c r="F2276" s="3"/>
      <c r="G2276" s="3"/>
    </row>
    <row r="2277" spans="1:7">
      <c r="A2277" s="4"/>
      <c r="B2277" s="4"/>
      <c r="C2277" s="5"/>
      <c r="D2277" s="4"/>
      <c r="E2277" s="8"/>
      <c r="F2277" s="3"/>
      <c r="G2277" s="3"/>
    </row>
    <row r="2278" spans="1:7">
      <c r="A2278" s="4"/>
      <c r="B2278" s="4"/>
      <c r="C2278" s="5"/>
      <c r="D2278" s="4"/>
      <c r="E2278" s="8"/>
      <c r="F2278" s="3"/>
      <c r="G2278" s="3"/>
    </row>
    <row r="2279" spans="1:7">
      <c r="A2279" s="4"/>
      <c r="B2279" s="4"/>
      <c r="C2279" s="5"/>
      <c r="D2279" s="4"/>
      <c r="E2279" s="8"/>
      <c r="F2279" s="3"/>
      <c r="G2279" s="3"/>
    </row>
    <row r="2280" spans="1:7">
      <c r="A2280" s="4"/>
      <c r="B2280" s="4"/>
      <c r="C2280" s="5"/>
      <c r="D2280" s="4"/>
      <c r="E2280" s="8"/>
      <c r="F2280" s="3"/>
      <c r="G2280" s="3"/>
    </row>
    <row r="2281" spans="1:7">
      <c r="A2281" s="4"/>
      <c r="B2281" s="4"/>
      <c r="C2281" s="5"/>
      <c r="D2281" s="4"/>
      <c r="E2281" s="8"/>
      <c r="F2281" s="3"/>
      <c r="G2281" s="3"/>
    </row>
    <row r="2282" spans="1:7">
      <c r="A2282" s="4"/>
      <c r="B2282" s="4"/>
      <c r="C2282" s="5"/>
      <c r="D2282" s="4"/>
      <c r="E2282" s="8"/>
      <c r="F2282" s="3"/>
      <c r="G2282" s="3"/>
    </row>
    <row r="2283" spans="1:7">
      <c r="A2283" s="4"/>
      <c r="B2283" s="4"/>
      <c r="C2283" s="5"/>
      <c r="D2283" s="4"/>
      <c r="E2283" s="8"/>
      <c r="F2283" s="3"/>
      <c r="G2283" s="3"/>
    </row>
    <row r="2284" spans="1:7">
      <c r="A2284" s="4"/>
      <c r="B2284" s="4"/>
      <c r="C2284" s="5"/>
      <c r="D2284" s="4"/>
      <c r="E2284" s="8"/>
      <c r="F2284" s="3"/>
      <c r="G2284" s="3"/>
    </row>
    <row r="2285" spans="1:7">
      <c r="A2285" s="4"/>
      <c r="B2285" s="4"/>
      <c r="C2285" s="5"/>
      <c r="D2285" s="4"/>
      <c r="E2285" s="8"/>
      <c r="F2285" s="3"/>
      <c r="G2285" s="3"/>
    </row>
    <row r="2286" spans="1:7">
      <c r="A2286" s="4"/>
      <c r="B2286" s="4"/>
      <c r="C2286" s="5"/>
      <c r="D2286" s="4"/>
      <c r="E2286" s="8"/>
      <c r="F2286" s="3"/>
      <c r="G2286" s="3"/>
    </row>
    <row r="2287" spans="1:7">
      <c r="A2287" s="4"/>
      <c r="B2287" s="4"/>
      <c r="C2287" s="5"/>
      <c r="D2287" s="4"/>
      <c r="E2287" s="8"/>
      <c r="F2287" s="3"/>
      <c r="G2287" s="3"/>
    </row>
    <row r="2288" spans="1:7">
      <c r="A2288" s="4"/>
      <c r="B2288" s="4"/>
      <c r="C2288" s="5"/>
      <c r="D2288" s="4"/>
      <c r="E2288" s="8"/>
      <c r="F2288" s="3"/>
      <c r="G2288" s="3"/>
    </row>
    <row r="2289" spans="1:7">
      <c r="A2289" s="4"/>
      <c r="B2289" s="4"/>
      <c r="C2289" s="5"/>
      <c r="D2289" s="4"/>
      <c r="E2289" s="8"/>
      <c r="F2289" s="3"/>
      <c r="G2289" s="3"/>
    </row>
    <row r="2290" spans="1:7">
      <c r="A2290" s="4"/>
      <c r="B2290" s="4"/>
      <c r="C2290" s="5"/>
      <c r="D2290" s="4"/>
      <c r="E2290" s="8"/>
      <c r="F2290" s="3"/>
      <c r="G2290" s="3"/>
    </row>
    <row r="2291" spans="1:7">
      <c r="A2291" s="4"/>
      <c r="B2291" s="4"/>
      <c r="C2291" s="5"/>
      <c r="D2291" s="4"/>
      <c r="E2291" s="8"/>
      <c r="F2291" s="3"/>
      <c r="G2291" s="3"/>
    </row>
    <row r="2292" spans="1:7">
      <c r="A2292" s="4"/>
      <c r="B2292" s="4"/>
      <c r="C2292" s="5"/>
      <c r="D2292" s="4"/>
      <c r="E2292" s="8"/>
      <c r="F2292" s="3"/>
      <c r="G2292" s="3"/>
    </row>
    <row r="2293" spans="1:7">
      <c r="A2293" s="4"/>
      <c r="B2293" s="4"/>
      <c r="C2293" s="5"/>
      <c r="D2293" s="4"/>
      <c r="E2293" s="8"/>
      <c r="F2293" s="3"/>
      <c r="G2293" s="3"/>
    </row>
    <row r="2294" spans="1:7">
      <c r="A2294" s="4"/>
      <c r="B2294" s="4"/>
      <c r="C2294" s="5"/>
      <c r="D2294" s="4"/>
      <c r="E2294" s="8"/>
      <c r="F2294" s="3"/>
      <c r="G2294" s="3"/>
    </row>
    <row r="2295" spans="1:7">
      <c r="A2295" s="4"/>
      <c r="B2295" s="4"/>
      <c r="C2295" s="5"/>
      <c r="D2295" s="4"/>
      <c r="E2295" s="8"/>
      <c r="F2295" s="3"/>
      <c r="G2295" s="3"/>
    </row>
    <row r="2296" spans="1:7">
      <c r="A2296" s="4"/>
      <c r="B2296" s="4"/>
      <c r="C2296" s="5"/>
      <c r="D2296" s="4"/>
      <c r="E2296" s="8"/>
      <c r="F2296" s="3"/>
      <c r="G2296" s="3"/>
    </row>
    <row r="2297" spans="1:7">
      <c r="A2297" s="4"/>
      <c r="B2297" s="4"/>
      <c r="C2297" s="5"/>
      <c r="D2297" s="4"/>
      <c r="E2297" s="8"/>
      <c r="F2297" s="3"/>
      <c r="G2297" s="3"/>
    </row>
    <row r="2298" spans="1:7">
      <c r="A2298" s="4"/>
      <c r="B2298" s="4"/>
      <c r="C2298" s="5"/>
      <c r="D2298" s="4"/>
      <c r="E2298" s="8"/>
      <c r="F2298" s="3"/>
      <c r="G2298" s="3"/>
    </row>
    <row r="2299" spans="1:7">
      <c r="A2299" s="4"/>
      <c r="B2299" s="4"/>
      <c r="C2299" s="5"/>
      <c r="D2299" s="4"/>
      <c r="E2299" s="8"/>
      <c r="F2299" s="3"/>
      <c r="G2299" s="3"/>
    </row>
    <row r="2300" spans="1:7">
      <c r="A2300" s="4"/>
      <c r="B2300" s="4"/>
      <c r="C2300" s="5"/>
      <c r="D2300" s="4"/>
      <c r="E2300" s="8"/>
      <c r="F2300" s="3"/>
      <c r="G2300" s="3"/>
    </row>
    <row r="2301" spans="1:7">
      <c r="A2301" s="4"/>
      <c r="B2301" s="4"/>
      <c r="C2301" s="5"/>
      <c r="D2301" s="4"/>
      <c r="E2301" s="8"/>
      <c r="F2301" s="3"/>
      <c r="G2301" s="3"/>
    </row>
    <row r="2302" spans="1:7">
      <c r="A2302" s="4"/>
      <c r="B2302" s="4"/>
      <c r="C2302" s="5"/>
      <c r="D2302" s="4"/>
      <c r="E2302" s="8"/>
      <c r="F2302" s="3"/>
      <c r="G2302" s="3"/>
    </row>
    <row r="2303" spans="1:7">
      <c r="A2303" s="4"/>
      <c r="B2303" s="4"/>
      <c r="C2303" s="5"/>
      <c r="D2303" s="4"/>
      <c r="E2303" s="8"/>
      <c r="F2303" s="3"/>
      <c r="G2303" s="3"/>
    </row>
    <row r="2304" spans="1:7">
      <c r="A2304" s="4"/>
      <c r="B2304" s="4"/>
      <c r="C2304" s="5"/>
      <c r="D2304" s="4"/>
      <c r="E2304" s="8"/>
      <c r="F2304" s="3"/>
      <c r="G2304" s="3"/>
    </row>
    <row r="2305" spans="1:7">
      <c r="A2305" s="4"/>
      <c r="B2305" s="4"/>
      <c r="C2305" s="5"/>
      <c r="D2305" s="4"/>
      <c r="E2305" s="8"/>
      <c r="F2305" s="3"/>
      <c r="G2305" s="3"/>
    </row>
    <row r="2306" spans="1:7">
      <c r="A2306" s="4"/>
      <c r="B2306" s="4"/>
      <c r="C2306" s="5"/>
      <c r="D2306" s="4"/>
      <c r="E2306" s="8"/>
      <c r="F2306" s="3"/>
      <c r="G2306" s="3"/>
    </row>
    <row r="2307" spans="1:7">
      <c r="A2307" s="4"/>
      <c r="B2307" s="4"/>
      <c r="C2307" s="5"/>
      <c r="D2307" s="4"/>
      <c r="E2307" s="8"/>
      <c r="F2307" s="3"/>
      <c r="G2307" s="3"/>
    </row>
    <row r="2308" spans="1:7">
      <c r="A2308" s="4"/>
      <c r="B2308" s="4"/>
      <c r="C2308" s="5"/>
      <c r="D2308" s="4"/>
      <c r="E2308" s="8"/>
      <c r="F2308" s="3"/>
      <c r="G2308" s="3"/>
    </row>
    <row r="2309" spans="1:7">
      <c r="A2309" s="4"/>
      <c r="B2309" s="4"/>
      <c r="C2309" s="5"/>
      <c r="D2309" s="4"/>
      <c r="E2309" s="8"/>
      <c r="F2309" s="3"/>
      <c r="G2309" s="3"/>
    </row>
    <row r="2310" spans="1:7">
      <c r="A2310" s="4"/>
      <c r="B2310" s="4"/>
      <c r="C2310" s="5"/>
      <c r="D2310" s="4"/>
      <c r="E2310" s="8"/>
      <c r="F2310" s="3"/>
      <c r="G2310" s="3"/>
    </row>
    <row r="2311" spans="1:7">
      <c r="A2311" s="4"/>
      <c r="B2311" s="4"/>
      <c r="C2311" s="5"/>
      <c r="D2311" s="4"/>
      <c r="E2311" s="8"/>
      <c r="F2311" s="3"/>
      <c r="G2311" s="3"/>
    </row>
    <row r="2312" spans="1:7">
      <c r="A2312" s="4"/>
      <c r="B2312" s="4"/>
      <c r="C2312" s="5"/>
      <c r="D2312" s="4"/>
      <c r="E2312" s="8"/>
      <c r="F2312" s="3"/>
      <c r="G2312" s="3"/>
    </row>
    <row r="2313" spans="1:7">
      <c r="A2313" s="4"/>
      <c r="B2313" s="4"/>
      <c r="C2313" s="5"/>
      <c r="D2313" s="4"/>
      <c r="E2313" s="8"/>
      <c r="F2313" s="3"/>
      <c r="G2313" s="3"/>
    </row>
    <row r="2314" spans="1:7">
      <c r="A2314" s="4"/>
      <c r="B2314" s="4"/>
      <c r="C2314" s="5"/>
      <c r="D2314" s="4"/>
      <c r="E2314" s="8"/>
      <c r="F2314" s="3"/>
      <c r="G2314" s="3"/>
    </row>
    <row r="2315" spans="1:7">
      <c r="A2315" s="4"/>
      <c r="B2315" s="4"/>
      <c r="C2315" s="5"/>
      <c r="D2315" s="4"/>
      <c r="E2315" s="8"/>
      <c r="F2315" s="3"/>
      <c r="G2315" s="3"/>
    </row>
    <row r="2316" spans="1:7">
      <c r="A2316" s="4"/>
      <c r="B2316" s="4"/>
      <c r="C2316" s="5"/>
      <c r="D2316" s="4"/>
      <c r="E2316" s="8"/>
      <c r="F2316" s="3"/>
      <c r="G2316" s="3"/>
    </row>
    <row r="2317" spans="1:7">
      <c r="A2317" s="4"/>
      <c r="B2317" s="4"/>
      <c r="C2317" s="5"/>
      <c r="D2317" s="4"/>
      <c r="E2317" s="8"/>
      <c r="F2317" s="3"/>
      <c r="G2317" s="3"/>
    </row>
    <row r="2318" spans="1:7">
      <c r="A2318" s="4"/>
      <c r="B2318" s="4"/>
      <c r="C2318" s="5"/>
      <c r="D2318" s="4"/>
      <c r="E2318" s="8"/>
      <c r="F2318" s="3"/>
      <c r="G2318" s="3"/>
    </row>
    <row r="2319" spans="1:7">
      <c r="A2319" s="4"/>
      <c r="B2319" s="4"/>
      <c r="C2319" s="5"/>
      <c r="D2319" s="4"/>
      <c r="E2319" s="8"/>
      <c r="F2319" s="3"/>
      <c r="G2319" s="3"/>
    </row>
    <row r="2320" spans="1:7">
      <c r="A2320" s="4"/>
      <c r="B2320" s="4"/>
      <c r="C2320" s="5"/>
      <c r="D2320" s="4"/>
      <c r="E2320" s="8"/>
      <c r="F2320" s="3"/>
      <c r="G2320" s="3"/>
    </row>
    <row r="2321" spans="1:7">
      <c r="A2321" s="4"/>
      <c r="B2321" s="4"/>
      <c r="C2321" s="5"/>
      <c r="D2321" s="4"/>
      <c r="E2321" s="8"/>
      <c r="F2321" s="3"/>
      <c r="G2321" s="3"/>
    </row>
    <row r="2322" spans="1:7">
      <c r="A2322" s="4"/>
      <c r="B2322" s="4"/>
      <c r="C2322" s="5"/>
      <c r="D2322" s="4"/>
      <c r="E2322" s="8"/>
      <c r="F2322" s="3"/>
      <c r="G2322" s="3"/>
    </row>
    <row r="2323" spans="1:7">
      <c r="A2323" s="4"/>
      <c r="B2323" s="4"/>
      <c r="C2323" s="5"/>
      <c r="D2323" s="4"/>
      <c r="E2323" s="8"/>
      <c r="F2323" s="3"/>
      <c r="G2323" s="3"/>
    </row>
    <row r="2324" spans="1:7">
      <c r="A2324" s="4"/>
      <c r="B2324" s="4"/>
      <c r="C2324" s="5"/>
      <c r="D2324" s="4"/>
      <c r="E2324" s="8"/>
      <c r="F2324" s="3"/>
      <c r="G2324" s="3"/>
    </row>
    <row r="2325" spans="1:7">
      <c r="A2325" s="4"/>
      <c r="B2325" s="4"/>
      <c r="C2325" s="5"/>
      <c r="D2325" s="4"/>
      <c r="E2325" s="8"/>
      <c r="F2325" s="3"/>
      <c r="G2325" s="3"/>
    </row>
    <row r="2326" spans="1:7">
      <c r="A2326" s="4"/>
      <c r="B2326" s="4"/>
      <c r="C2326" s="5"/>
      <c r="D2326" s="4"/>
      <c r="E2326" s="8"/>
      <c r="F2326" s="3"/>
      <c r="G2326" s="3"/>
    </row>
    <row r="2327" spans="1:7">
      <c r="A2327" s="4"/>
      <c r="B2327" s="4"/>
      <c r="C2327" s="5"/>
      <c r="D2327" s="4"/>
      <c r="E2327" s="8"/>
      <c r="F2327" s="3"/>
      <c r="G2327" s="3"/>
    </row>
    <row r="2328" spans="1:7">
      <c r="A2328" s="4"/>
      <c r="B2328" s="4"/>
      <c r="C2328" s="5"/>
      <c r="D2328" s="4"/>
      <c r="E2328" s="8"/>
      <c r="F2328" s="3"/>
      <c r="G2328" s="3"/>
    </row>
    <row r="2329" spans="1:7">
      <c r="A2329" s="4"/>
      <c r="B2329" s="4"/>
      <c r="C2329" s="5"/>
      <c r="D2329" s="4"/>
      <c r="E2329" s="8"/>
      <c r="F2329" s="3"/>
      <c r="G2329" s="3"/>
    </row>
    <row r="2330" spans="1:7">
      <c r="A2330" s="4"/>
      <c r="B2330" s="4"/>
      <c r="C2330" s="5"/>
      <c r="D2330" s="4"/>
      <c r="E2330" s="8"/>
      <c r="F2330" s="3"/>
      <c r="G2330" s="3"/>
    </row>
    <row r="2331" spans="1:7">
      <c r="A2331" s="4"/>
      <c r="B2331" s="4"/>
      <c r="C2331" s="5"/>
      <c r="D2331" s="4"/>
      <c r="E2331" s="8"/>
      <c r="F2331" s="3"/>
      <c r="G2331" s="3"/>
    </row>
    <row r="2332" spans="1:7">
      <c r="A2332" s="4"/>
      <c r="B2332" s="4"/>
      <c r="C2332" s="5"/>
      <c r="D2332" s="4"/>
      <c r="E2332" s="8"/>
      <c r="F2332" s="3"/>
      <c r="G2332" s="3"/>
    </row>
    <row r="2333" spans="1:7">
      <c r="A2333" s="4"/>
      <c r="B2333" s="4"/>
      <c r="C2333" s="5"/>
      <c r="D2333" s="4"/>
      <c r="E2333" s="8"/>
      <c r="F2333" s="3"/>
      <c r="G2333" s="3"/>
    </row>
    <row r="2334" spans="1:7">
      <c r="A2334" s="4"/>
      <c r="B2334" s="4"/>
      <c r="C2334" s="5"/>
      <c r="D2334" s="4"/>
      <c r="E2334" s="8"/>
      <c r="F2334" s="3"/>
      <c r="G2334" s="3"/>
    </row>
    <row r="2335" spans="1:7">
      <c r="A2335" s="4"/>
      <c r="B2335" s="4"/>
      <c r="C2335" s="5"/>
      <c r="D2335" s="4"/>
      <c r="E2335" s="8"/>
      <c r="F2335" s="3"/>
      <c r="G2335" s="3"/>
    </row>
    <row r="2336" spans="1:7">
      <c r="A2336" s="4"/>
      <c r="B2336" s="4"/>
      <c r="C2336" s="5"/>
      <c r="D2336" s="4"/>
      <c r="E2336" s="8"/>
      <c r="F2336" s="3"/>
      <c r="G2336" s="3"/>
    </row>
    <row r="2337" spans="1:7">
      <c r="A2337" s="4"/>
      <c r="B2337" s="4"/>
      <c r="C2337" s="5"/>
      <c r="D2337" s="4"/>
      <c r="E2337" s="8"/>
      <c r="F2337" s="3"/>
      <c r="G2337" s="3"/>
    </row>
    <row r="2338" spans="1:7">
      <c r="A2338" s="4"/>
      <c r="B2338" s="4"/>
      <c r="C2338" s="5"/>
      <c r="D2338" s="4"/>
      <c r="E2338" s="8"/>
      <c r="F2338" s="3"/>
      <c r="G2338" s="3"/>
    </row>
    <row r="2339" spans="1:7">
      <c r="A2339" s="4"/>
      <c r="B2339" s="4"/>
      <c r="C2339" s="5"/>
      <c r="D2339" s="4"/>
      <c r="E2339" s="8"/>
      <c r="F2339" s="3"/>
      <c r="G2339" s="3"/>
    </row>
    <row r="2340" spans="1:7">
      <c r="A2340" s="4"/>
      <c r="B2340" s="4"/>
      <c r="C2340" s="5"/>
      <c r="D2340" s="4"/>
      <c r="E2340" s="8"/>
      <c r="F2340" s="3"/>
      <c r="G2340" s="3"/>
    </row>
    <row r="2341" spans="1:7">
      <c r="A2341" s="4"/>
      <c r="B2341" s="4"/>
      <c r="C2341" s="5"/>
      <c r="D2341" s="4"/>
      <c r="E2341" s="8"/>
      <c r="F2341" s="3"/>
      <c r="G2341" s="3"/>
    </row>
    <row r="2342" spans="1:7">
      <c r="A2342" s="4"/>
      <c r="B2342" s="4"/>
      <c r="C2342" s="5"/>
      <c r="D2342" s="4"/>
      <c r="E2342" s="8"/>
      <c r="F2342" s="3"/>
      <c r="G2342" s="3"/>
    </row>
    <row r="2343" spans="1:7">
      <c r="A2343" s="4"/>
      <c r="B2343" s="4"/>
      <c r="C2343" s="5"/>
      <c r="D2343" s="4"/>
      <c r="E2343" s="8"/>
      <c r="F2343" s="3"/>
      <c r="G2343" s="3"/>
    </row>
    <row r="2344" spans="1:7">
      <c r="A2344" s="4"/>
      <c r="B2344" s="4"/>
      <c r="C2344" s="5"/>
      <c r="D2344" s="4"/>
      <c r="E2344" s="8"/>
      <c r="F2344" s="3"/>
      <c r="G2344" s="3"/>
    </row>
    <row r="2345" spans="1:7">
      <c r="A2345" s="4"/>
      <c r="B2345" s="4"/>
      <c r="C2345" s="5"/>
      <c r="D2345" s="4"/>
      <c r="E2345" s="8"/>
      <c r="F2345" s="3"/>
      <c r="G2345" s="3"/>
    </row>
    <row r="2346" spans="1:7">
      <c r="A2346" s="4"/>
      <c r="B2346" s="4"/>
      <c r="C2346" s="5"/>
      <c r="D2346" s="4"/>
      <c r="E2346" s="8"/>
      <c r="F2346" s="3"/>
      <c r="G2346" s="3"/>
    </row>
    <row r="2347" spans="1:7">
      <c r="A2347" s="4"/>
      <c r="B2347" s="4"/>
      <c r="C2347" s="5"/>
      <c r="D2347" s="4"/>
      <c r="E2347" s="8"/>
      <c r="F2347" s="3"/>
      <c r="G2347" s="3"/>
    </row>
    <row r="2348" spans="1:7">
      <c r="A2348" s="4"/>
      <c r="B2348" s="4"/>
      <c r="C2348" s="5"/>
      <c r="D2348" s="4"/>
      <c r="E2348" s="8"/>
      <c r="F2348" s="3"/>
      <c r="G2348" s="3"/>
    </row>
    <row r="2349" spans="1:7">
      <c r="A2349" s="4"/>
      <c r="B2349" s="4"/>
      <c r="C2349" s="5"/>
      <c r="D2349" s="4"/>
      <c r="E2349" s="8"/>
      <c r="F2349" s="3"/>
      <c r="G2349" s="3"/>
    </row>
    <row r="2350" spans="1:7">
      <c r="A2350" s="4"/>
      <c r="B2350" s="4"/>
      <c r="C2350" s="5"/>
      <c r="D2350" s="4"/>
      <c r="E2350" s="8"/>
      <c r="F2350" s="3"/>
      <c r="G2350" s="3"/>
    </row>
    <row r="2351" spans="1:7">
      <c r="A2351" s="4"/>
      <c r="B2351" s="4"/>
      <c r="C2351" s="5"/>
      <c r="D2351" s="4"/>
      <c r="E2351" s="8"/>
      <c r="F2351" s="3"/>
      <c r="G2351" s="3"/>
    </row>
    <row r="2352" spans="1:7">
      <c r="A2352" s="4"/>
      <c r="B2352" s="4"/>
      <c r="C2352" s="5"/>
      <c r="D2352" s="4"/>
      <c r="E2352" s="8"/>
      <c r="F2352" s="3"/>
      <c r="G2352" s="3"/>
    </row>
    <row r="2353" spans="1:7">
      <c r="A2353" s="4"/>
      <c r="B2353" s="4"/>
      <c r="C2353" s="5"/>
      <c r="D2353" s="4"/>
      <c r="E2353" s="8"/>
      <c r="F2353" s="3"/>
      <c r="G2353" s="3"/>
    </row>
    <row r="2354" spans="1:7">
      <c r="A2354" s="4"/>
      <c r="B2354" s="4"/>
      <c r="C2354" s="5"/>
      <c r="D2354" s="4"/>
      <c r="E2354" s="8"/>
      <c r="F2354" s="3"/>
      <c r="G2354" s="3"/>
    </row>
    <row r="2355" spans="1:7">
      <c r="A2355" s="4"/>
      <c r="B2355" s="4"/>
      <c r="C2355" s="5"/>
      <c r="D2355" s="4"/>
      <c r="E2355" s="8"/>
      <c r="F2355" s="3"/>
      <c r="G2355" s="3"/>
    </row>
    <row r="2356" spans="1:7">
      <c r="A2356" s="4"/>
      <c r="B2356" s="4"/>
      <c r="C2356" s="5"/>
      <c r="D2356" s="4"/>
      <c r="E2356" s="8"/>
      <c r="F2356" s="3"/>
      <c r="G2356" s="3"/>
    </row>
    <row r="2357" spans="1:7">
      <c r="A2357" s="4"/>
      <c r="B2357" s="4"/>
      <c r="C2357" s="5"/>
      <c r="D2357" s="4"/>
      <c r="E2357" s="8"/>
      <c r="F2357" s="3"/>
      <c r="G2357" s="3"/>
    </row>
    <row r="2358" spans="1:7">
      <c r="A2358" s="4"/>
      <c r="B2358" s="4"/>
      <c r="C2358" s="5"/>
      <c r="D2358" s="4"/>
      <c r="E2358" s="8"/>
      <c r="F2358" s="3"/>
      <c r="G2358" s="3"/>
    </row>
    <row r="2359" spans="1:7">
      <c r="A2359" s="4"/>
      <c r="B2359" s="4"/>
      <c r="C2359" s="5"/>
      <c r="D2359" s="4"/>
      <c r="E2359" s="8"/>
      <c r="F2359" s="3"/>
      <c r="G2359" s="3"/>
    </row>
    <row r="2360" spans="1:7">
      <c r="A2360" s="4"/>
      <c r="B2360" s="4"/>
      <c r="C2360" s="5"/>
      <c r="D2360" s="4"/>
      <c r="E2360" s="8"/>
      <c r="F2360" s="3"/>
      <c r="G2360" s="3"/>
    </row>
    <row r="2361" spans="1:7">
      <c r="A2361" s="4"/>
      <c r="B2361" s="4"/>
      <c r="C2361" s="5"/>
      <c r="D2361" s="4"/>
      <c r="E2361" s="8"/>
      <c r="F2361" s="3"/>
      <c r="G2361" s="3"/>
    </row>
    <row r="2362" spans="1:7">
      <c r="A2362" s="4"/>
      <c r="B2362" s="4"/>
      <c r="C2362" s="5"/>
      <c r="D2362" s="4"/>
      <c r="E2362" s="8"/>
      <c r="F2362" s="3"/>
      <c r="G2362" s="3"/>
    </row>
    <row r="2363" spans="1:7">
      <c r="A2363" s="4"/>
      <c r="B2363" s="4"/>
      <c r="C2363" s="5"/>
      <c r="D2363" s="4"/>
      <c r="E2363" s="8"/>
      <c r="F2363" s="3"/>
      <c r="G2363" s="3"/>
    </row>
    <row r="2364" spans="1:7">
      <c r="A2364" s="4"/>
      <c r="B2364" s="4"/>
      <c r="C2364" s="5"/>
      <c r="D2364" s="4"/>
      <c r="E2364" s="8"/>
      <c r="F2364" s="3"/>
      <c r="G2364" s="3"/>
    </row>
    <row r="2365" spans="1:7">
      <c r="A2365" s="4"/>
      <c r="B2365" s="4"/>
      <c r="C2365" s="5"/>
      <c r="D2365" s="4"/>
      <c r="E2365" s="8"/>
      <c r="F2365" s="3"/>
      <c r="G2365" s="3"/>
    </row>
    <row r="2366" spans="1:7">
      <c r="A2366" s="4"/>
      <c r="B2366" s="4"/>
      <c r="C2366" s="5"/>
      <c r="D2366" s="4"/>
      <c r="E2366" s="8"/>
      <c r="F2366" s="3"/>
      <c r="G2366" s="3"/>
    </row>
    <row r="2367" spans="1:7">
      <c r="A2367" s="4"/>
      <c r="B2367" s="4"/>
      <c r="C2367" s="5"/>
      <c r="D2367" s="4"/>
      <c r="E2367" s="8"/>
      <c r="F2367" s="3"/>
      <c r="G2367" s="3"/>
    </row>
    <row r="2368" spans="1:7">
      <c r="A2368" s="4"/>
      <c r="B2368" s="4"/>
      <c r="C2368" s="5"/>
      <c r="D2368" s="4"/>
      <c r="E2368" s="8"/>
      <c r="F2368" s="3"/>
      <c r="G2368" s="3"/>
    </row>
    <row r="2369" spans="1:7">
      <c r="A2369" s="4"/>
      <c r="B2369" s="4"/>
      <c r="C2369" s="5"/>
      <c r="D2369" s="4"/>
      <c r="E2369" s="8"/>
      <c r="F2369" s="3"/>
      <c r="G2369" s="3"/>
    </row>
    <row r="2370" spans="1:7">
      <c r="A2370" s="4"/>
      <c r="B2370" s="4"/>
      <c r="C2370" s="5"/>
      <c r="D2370" s="4"/>
      <c r="E2370" s="8"/>
      <c r="F2370" s="3"/>
      <c r="G2370" s="3"/>
    </row>
    <row r="2371" spans="1:7">
      <c r="A2371" s="4"/>
      <c r="B2371" s="4"/>
      <c r="C2371" s="5"/>
      <c r="D2371" s="4"/>
      <c r="E2371" s="8"/>
      <c r="F2371" s="3"/>
      <c r="G2371" s="3"/>
    </row>
    <row r="2372" spans="1:7">
      <c r="A2372" s="4"/>
      <c r="B2372" s="4"/>
      <c r="C2372" s="5"/>
      <c r="D2372" s="4"/>
      <c r="E2372" s="8"/>
      <c r="F2372" s="3"/>
      <c r="G2372" s="3"/>
    </row>
    <row r="2373" spans="1:7">
      <c r="A2373" s="4"/>
      <c r="B2373" s="4"/>
      <c r="C2373" s="5"/>
      <c r="D2373" s="4"/>
      <c r="E2373" s="8"/>
      <c r="F2373" s="3"/>
      <c r="G2373" s="3"/>
    </row>
    <row r="2374" spans="1:7">
      <c r="A2374" s="4"/>
      <c r="B2374" s="4"/>
      <c r="C2374" s="5"/>
      <c r="D2374" s="4"/>
      <c r="E2374" s="8"/>
      <c r="F2374" s="3"/>
      <c r="G2374" s="3"/>
    </row>
    <row r="2375" spans="1:7">
      <c r="A2375" s="4"/>
      <c r="B2375" s="4"/>
      <c r="C2375" s="5"/>
      <c r="D2375" s="4"/>
      <c r="E2375" s="8"/>
      <c r="F2375" s="3"/>
      <c r="G2375" s="3"/>
    </row>
    <row r="2376" spans="1:7">
      <c r="A2376" s="4"/>
      <c r="B2376" s="4"/>
      <c r="C2376" s="5"/>
      <c r="D2376" s="4"/>
      <c r="E2376" s="8"/>
      <c r="F2376" s="3"/>
      <c r="G2376" s="3"/>
    </row>
    <row r="2377" spans="1:7">
      <c r="A2377" s="4"/>
      <c r="B2377" s="4"/>
      <c r="C2377" s="5"/>
      <c r="D2377" s="4"/>
      <c r="E2377" s="8"/>
      <c r="F2377" s="3"/>
      <c r="G2377" s="3"/>
    </row>
    <row r="2378" spans="1:7">
      <c r="A2378" s="4"/>
      <c r="B2378" s="4"/>
      <c r="C2378" s="5"/>
      <c r="D2378" s="4"/>
      <c r="E2378" s="8"/>
      <c r="F2378" s="3"/>
      <c r="G2378" s="3"/>
    </row>
    <row r="2379" spans="1:7">
      <c r="A2379" s="4"/>
      <c r="B2379" s="4"/>
      <c r="C2379" s="5"/>
      <c r="D2379" s="4"/>
      <c r="E2379" s="8"/>
      <c r="F2379" s="3"/>
      <c r="G2379" s="3"/>
    </row>
    <row r="2380" spans="1:7">
      <c r="A2380" s="4"/>
      <c r="B2380" s="4"/>
      <c r="C2380" s="5"/>
      <c r="D2380" s="4"/>
      <c r="E2380" s="8"/>
      <c r="F2380" s="3"/>
      <c r="G2380" s="3"/>
    </row>
    <row r="2381" spans="1:7">
      <c r="A2381" s="4"/>
      <c r="B2381" s="4"/>
      <c r="C2381" s="5"/>
      <c r="D2381" s="4"/>
      <c r="E2381" s="8"/>
      <c r="F2381" s="3"/>
      <c r="G2381" s="3"/>
    </row>
    <row r="2382" spans="1:7">
      <c r="A2382" s="4"/>
      <c r="B2382" s="4"/>
      <c r="C2382" s="5"/>
      <c r="D2382" s="4"/>
      <c r="E2382" s="8"/>
      <c r="F2382" s="3"/>
      <c r="G2382" s="3"/>
    </row>
    <row r="2383" spans="1:7">
      <c r="A2383" s="4"/>
      <c r="B2383" s="4"/>
      <c r="C2383" s="5"/>
      <c r="D2383" s="4"/>
      <c r="E2383" s="8"/>
      <c r="F2383" s="3"/>
      <c r="G2383" s="3"/>
    </row>
    <row r="2384" spans="1:7">
      <c r="A2384" s="4"/>
      <c r="B2384" s="4"/>
      <c r="C2384" s="5"/>
      <c r="D2384" s="4"/>
      <c r="E2384" s="8"/>
      <c r="F2384" s="3"/>
      <c r="G2384" s="3"/>
    </row>
    <row r="2385" spans="1:7">
      <c r="A2385" s="4"/>
      <c r="B2385" s="4"/>
      <c r="C2385" s="5"/>
      <c r="D2385" s="4"/>
      <c r="E2385" s="8"/>
      <c r="F2385" s="3"/>
      <c r="G2385" s="3"/>
    </row>
    <row r="2386" spans="1:7">
      <c r="A2386" s="4"/>
      <c r="B2386" s="4"/>
      <c r="C2386" s="5"/>
      <c r="D2386" s="4"/>
      <c r="E2386" s="8"/>
      <c r="F2386" s="3"/>
      <c r="G2386" s="3"/>
    </row>
    <row r="2387" spans="1:7">
      <c r="A2387" s="4"/>
      <c r="B2387" s="4"/>
      <c r="C2387" s="5"/>
      <c r="D2387" s="4"/>
      <c r="E2387" s="8"/>
      <c r="F2387" s="3"/>
      <c r="G2387" s="3"/>
    </row>
    <row r="2388" spans="1:7">
      <c r="A2388" s="4"/>
      <c r="B2388" s="4"/>
      <c r="C2388" s="5"/>
      <c r="D2388" s="4"/>
      <c r="E2388" s="8"/>
      <c r="F2388" s="3"/>
      <c r="G2388" s="3"/>
    </row>
    <row r="2389" spans="1:7">
      <c r="A2389" s="4"/>
      <c r="B2389" s="4"/>
      <c r="C2389" s="5"/>
      <c r="D2389" s="4"/>
      <c r="E2389" s="8"/>
      <c r="F2389" s="3"/>
      <c r="G2389" s="3"/>
    </row>
    <row r="2390" spans="1:7">
      <c r="A2390" s="4"/>
      <c r="B2390" s="4"/>
      <c r="C2390" s="5"/>
      <c r="D2390" s="4"/>
      <c r="E2390" s="8"/>
      <c r="F2390" s="3"/>
      <c r="G2390" s="3"/>
    </row>
    <row r="2391" spans="1:7">
      <c r="A2391" s="4"/>
      <c r="B2391" s="4"/>
      <c r="C2391" s="5"/>
      <c r="D2391" s="4"/>
      <c r="E2391" s="8"/>
      <c r="F2391" s="3"/>
      <c r="G2391" s="3"/>
    </row>
    <row r="2392" spans="1:7">
      <c r="A2392" s="4"/>
      <c r="B2392" s="4"/>
      <c r="C2392" s="5"/>
      <c r="D2392" s="4"/>
      <c r="E2392" s="8"/>
      <c r="F2392" s="3"/>
      <c r="G2392" s="3"/>
    </row>
    <row r="2393" spans="1:7">
      <c r="A2393" s="4"/>
      <c r="B2393" s="4"/>
      <c r="C2393" s="5"/>
      <c r="D2393" s="4"/>
      <c r="E2393" s="8"/>
      <c r="F2393" s="3"/>
      <c r="G2393" s="3"/>
    </row>
    <row r="2394" spans="1:7">
      <c r="A2394" s="4"/>
      <c r="B2394" s="4"/>
      <c r="C2394" s="5"/>
      <c r="D2394" s="4"/>
      <c r="E2394" s="8"/>
      <c r="F2394" s="3"/>
      <c r="G2394" s="3"/>
    </row>
    <row r="2395" spans="1:7">
      <c r="A2395" s="4"/>
      <c r="B2395" s="4"/>
      <c r="C2395" s="5"/>
      <c r="D2395" s="4"/>
      <c r="E2395" s="8"/>
      <c r="F2395" s="3"/>
      <c r="G2395" s="3"/>
    </row>
    <row r="2396" spans="1:7">
      <c r="A2396" s="4"/>
      <c r="B2396" s="4"/>
      <c r="C2396" s="5"/>
      <c r="D2396" s="4"/>
      <c r="E2396" s="8"/>
      <c r="F2396" s="3"/>
      <c r="G2396" s="3"/>
    </row>
    <row r="2397" spans="1:7">
      <c r="A2397" s="4"/>
      <c r="B2397" s="4"/>
      <c r="C2397" s="5"/>
      <c r="D2397" s="4"/>
      <c r="E2397" s="8"/>
      <c r="F2397" s="3"/>
      <c r="G2397" s="3"/>
    </row>
    <row r="2398" spans="1:7">
      <c r="A2398" s="4"/>
      <c r="B2398" s="4"/>
      <c r="C2398" s="5"/>
      <c r="D2398" s="4"/>
      <c r="E2398" s="8"/>
      <c r="F2398" s="3"/>
      <c r="G2398" s="3"/>
    </row>
    <row r="2399" spans="1:7">
      <c r="A2399" s="4"/>
      <c r="B2399" s="4"/>
      <c r="C2399" s="5"/>
      <c r="D2399" s="4"/>
      <c r="E2399" s="8"/>
      <c r="F2399" s="3"/>
      <c r="G2399" s="3"/>
    </row>
    <row r="2400" spans="1:7">
      <c r="A2400" s="4"/>
      <c r="B2400" s="4"/>
      <c r="C2400" s="5"/>
      <c r="D2400" s="4"/>
      <c r="E2400" s="8"/>
      <c r="F2400" s="3"/>
      <c r="G2400" s="3"/>
    </row>
    <row r="2401" spans="1:7">
      <c r="A2401" s="4"/>
      <c r="B2401" s="4"/>
      <c r="C2401" s="5"/>
      <c r="D2401" s="4"/>
      <c r="E2401" s="8"/>
      <c r="F2401" s="3"/>
      <c r="G2401" s="3"/>
    </row>
    <row r="2402" spans="1:7">
      <c r="A2402" s="4"/>
      <c r="B2402" s="4"/>
      <c r="C2402" s="5"/>
      <c r="D2402" s="4"/>
      <c r="E2402" s="8"/>
      <c r="F2402" s="3"/>
      <c r="G2402" s="3"/>
    </row>
    <row r="2403" spans="1:7">
      <c r="A2403" s="4"/>
      <c r="B2403" s="4"/>
      <c r="C2403" s="5"/>
      <c r="D2403" s="4"/>
      <c r="E2403" s="8"/>
      <c r="F2403" s="3"/>
      <c r="G2403" s="3"/>
    </row>
    <row r="2404" spans="1:7">
      <c r="A2404" s="4"/>
      <c r="B2404" s="4"/>
      <c r="C2404" s="5"/>
      <c r="D2404" s="4"/>
      <c r="E2404" s="8"/>
      <c r="F2404" s="3"/>
      <c r="G2404" s="3"/>
    </row>
    <row r="2405" spans="1:7">
      <c r="A2405" s="4"/>
      <c r="B2405" s="4"/>
      <c r="C2405" s="5"/>
      <c r="D2405" s="4"/>
      <c r="E2405" s="8"/>
      <c r="F2405" s="3"/>
      <c r="G2405" s="3"/>
    </row>
    <row r="2406" spans="1:7">
      <c r="A2406" s="4"/>
      <c r="B2406" s="4"/>
      <c r="C2406" s="5"/>
      <c r="D2406" s="4"/>
      <c r="E2406" s="8"/>
      <c r="F2406" s="3"/>
      <c r="G2406" s="3"/>
    </row>
    <row r="2407" spans="1:7">
      <c r="A2407" s="4"/>
      <c r="B2407" s="4"/>
      <c r="C2407" s="5"/>
      <c r="D2407" s="4"/>
      <c r="E2407" s="8"/>
      <c r="F2407" s="3"/>
      <c r="G2407" s="3"/>
    </row>
    <row r="2408" spans="1:7">
      <c r="A2408" s="4"/>
      <c r="B2408" s="4"/>
      <c r="C2408" s="5"/>
      <c r="D2408" s="4"/>
      <c r="E2408" s="8"/>
      <c r="F2408" s="3"/>
      <c r="G2408" s="3"/>
    </row>
    <row r="2409" spans="1:7">
      <c r="A2409" s="4"/>
      <c r="B2409" s="4"/>
      <c r="C2409" s="5"/>
      <c r="D2409" s="4"/>
      <c r="E2409" s="8"/>
      <c r="F2409" s="3"/>
      <c r="G2409" s="3"/>
    </row>
    <row r="2410" spans="1:7">
      <c r="A2410" s="4"/>
      <c r="B2410" s="4"/>
      <c r="C2410" s="5"/>
      <c r="D2410" s="4"/>
      <c r="E2410" s="8"/>
      <c r="F2410" s="3"/>
      <c r="G2410" s="3"/>
    </row>
    <row r="2411" spans="1:7">
      <c r="A2411" s="4"/>
      <c r="B2411" s="4"/>
      <c r="C2411" s="5"/>
      <c r="D2411" s="4"/>
      <c r="E2411" s="8"/>
      <c r="F2411" s="3"/>
      <c r="G2411" s="3"/>
    </row>
    <row r="2412" spans="1:7">
      <c r="A2412" s="4"/>
      <c r="B2412" s="4"/>
      <c r="C2412" s="5"/>
      <c r="D2412" s="4"/>
      <c r="E2412" s="8"/>
      <c r="F2412" s="3"/>
      <c r="G2412" s="3"/>
    </row>
    <row r="2413" spans="1:7">
      <c r="A2413" s="4"/>
      <c r="B2413" s="4"/>
      <c r="C2413" s="5"/>
      <c r="D2413" s="4"/>
      <c r="E2413" s="8"/>
      <c r="F2413" s="3"/>
      <c r="G2413" s="3"/>
    </row>
    <row r="2414" spans="1:7">
      <c r="A2414" s="4"/>
      <c r="B2414" s="4"/>
      <c r="C2414" s="5"/>
      <c r="D2414" s="4"/>
      <c r="E2414" s="8"/>
      <c r="F2414" s="3"/>
      <c r="G2414" s="3"/>
    </row>
    <row r="2415" spans="1:7">
      <c r="A2415" s="4"/>
      <c r="B2415" s="4"/>
      <c r="C2415" s="5"/>
      <c r="D2415" s="4"/>
      <c r="E2415" s="8"/>
      <c r="F2415" s="3"/>
      <c r="G2415" s="3"/>
    </row>
    <row r="2416" spans="1:7">
      <c r="A2416" s="4"/>
      <c r="B2416" s="4"/>
      <c r="C2416" s="5"/>
      <c r="D2416" s="4"/>
      <c r="E2416" s="8"/>
      <c r="F2416" s="3"/>
      <c r="G2416" s="3"/>
    </row>
    <row r="2417" spans="1:7">
      <c r="A2417" s="4"/>
      <c r="B2417" s="4"/>
      <c r="C2417" s="5"/>
      <c r="D2417" s="4"/>
      <c r="E2417" s="8"/>
      <c r="F2417" s="3"/>
      <c r="G2417" s="3"/>
    </row>
    <row r="2418" spans="1:7">
      <c r="A2418" s="4"/>
      <c r="B2418" s="4"/>
      <c r="C2418" s="5"/>
      <c r="D2418" s="4"/>
      <c r="E2418" s="8"/>
      <c r="F2418" s="3"/>
      <c r="G2418" s="3"/>
    </row>
    <row r="2419" spans="1:7">
      <c r="A2419" s="4"/>
      <c r="B2419" s="4"/>
      <c r="C2419" s="5"/>
      <c r="D2419" s="4"/>
      <c r="E2419" s="8"/>
      <c r="F2419" s="3"/>
      <c r="G2419" s="3"/>
    </row>
    <row r="2420" spans="1:7">
      <c r="A2420" s="4"/>
      <c r="B2420" s="4"/>
      <c r="C2420" s="5"/>
      <c r="D2420" s="4"/>
      <c r="E2420" s="8"/>
      <c r="F2420" s="3"/>
      <c r="G2420" s="3"/>
    </row>
    <row r="2421" spans="1:7">
      <c r="A2421" s="4"/>
      <c r="B2421" s="4"/>
      <c r="C2421" s="5"/>
      <c r="D2421" s="4"/>
      <c r="E2421" s="8"/>
      <c r="F2421" s="3"/>
      <c r="G2421" s="3"/>
    </row>
    <row r="2422" spans="1:7">
      <c r="A2422" s="4"/>
      <c r="B2422" s="4"/>
      <c r="C2422" s="5"/>
      <c r="D2422" s="4"/>
      <c r="E2422" s="8"/>
      <c r="F2422" s="3"/>
      <c r="G2422" s="3"/>
    </row>
    <row r="2423" spans="1:7">
      <c r="A2423" s="4"/>
      <c r="B2423" s="4"/>
      <c r="C2423" s="5"/>
      <c r="D2423" s="4"/>
      <c r="E2423" s="8"/>
      <c r="F2423" s="3"/>
      <c r="G2423" s="3"/>
    </row>
    <row r="2424" spans="1:7">
      <c r="A2424" s="4"/>
      <c r="B2424" s="4"/>
      <c r="C2424" s="5"/>
      <c r="D2424" s="4"/>
      <c r="E2424" s="8"/>
      <c r="F2424" s="3"/>
      <c r="G2424" s="3"/>
    </row>
    <row r="2425" spans="1:7">
      <c r="A2425" s="4"/>
      <c r="B2425" s="4"/>
      <c r="C2425" s="5"/>
      <c r="D2425" s="4"/>
      <c r="E2425" s="8"/>
      <c r="F2425" s="3"/>
      <c r="G2425" s="3"/>
    </row>
    <row r="2426" spans="1:7">
      <c r="A2426" s="4"/>
      <c r="B2426" s="4"/>
      <c r="C2426" s="5"/>
      <c r="D2426" s="4"/>
      <c r="E2426" s="8"/>
      <c r="F2426" s="3"/>
      <c r="G2426" s="3"/>
    </row>
    <row r="2427" spans="1:7">
      <c r="A2427" s="4"/>
      <c r="B2427" s="4"/>
      <c r="C2427" s="5"/>
      <c r="D2427" s="4"/>
      <c r="E2427" s="8"/>
      <c r="F2427" s="3"/>
      <c r="G2427" s="3"/>
    </row>
    <row r="2428" spans="1:7">
      <c r="A2428" s="4"/>
      <c r="B2428" s="4"/>
      <c r="C2428" s="5"/>
      <c r="D2428" s="4"/>
      <c r="E2428" s="8"/>
      <c r="F2428" s="3"/>
      <c r="G2428" s="3"/>
    </row>
    <row r="2429" spans="1:7">
      <c r="A2429" s="4"/>
      <c r="B2429" s="4"/>
      <c r="C2429" s="5"/>
      <c r="D2429" s="4"/>
      <c r="E2429" s="8"/>
      <c r="F2429" s="3"/>
      <c r="G2429" s="3"/>
    </row>
    <row r="2430" spans="1:7">
      <c r="A2430" s="4"/>
      <c r="B2430" s="4"/>
      <c r="C2430" s="5"/>
      <c r="D2430" s="4"/>
      <c r="E2430" s="8"/>
      <c r="F2430" s="3"/>
      <c r="G2430" s="3"/>
    </row>
    <row r="2431" spans="1:7">
      <c r="A2431" s="4"/>
      <c r="B2431" s="4"/>
      <c r="C2431" s="5"/>
      <c r="D2431" s="4"/>
      <c r="E2431" s="8"/>
      <c r="F2431" s="3"/>
      <c r="G2431" s="3"/>
    </row>
    <row r="2432" spans="1:7">
      <c r="A2432" s="4"/>
      <c r="B2432" s="4"/>
      <c r="C2432" s="5"/>
      <c r="D2432" s="4"/>
      <c r="E2432" s="8"/>
      <c r="F2432" s="3"/>
      <c r="G2432" s="3"/>
    </row>
    <row r="2433" spans="1:7">
      <c r="A2433" s="4"/>
      <c r="B2433" s="4"/>
      <c r="C2433" s="5"/>
      <c r="D2433" s="4"/>
      <c r="E2433" s="8"/>
      <c r="F2433" s="3"/>
      <c r="G2433" s="3"/>
    </row>
    <row r="2434" spans="1:7">
      <c r="A2434" s="4"/>
      <c r="B2434" s="4"/>
      <c r="C2434" s="5"/>
      <c r="D2434" s="4"/>
      <c r="E2434" s="8"/>
      <c r="F2434" s="3"/>
      <c r="G2434" s="3"/>
    </row>
    <row r="2435" spans="1:7">
      <c r="A2435" s="4"/>
      <c r="B2435" s="4"/>
      <c r="C2435" s="5"/>
      <c r="D2435" s="4"/>
      <c r="E2435" s="8"/>
      <c r="F2435" s="3"/>
      <c r="G2435" s="3"/>
    </row>
    <row r="2436" spans="1:7">
      <c r="A2436" s="4"/>
      <c r="B2436" s="4"/>
      <c r="C2436" s="5"/>
      <c r="D2436" s="4"/>
      <c r="E2436" s="8"/>
      <c r="F2436" s="3"/>
      <c r="G2436" s="3"/>
    </row>
    <row r="2437" spans="1:7">
      <c r="A2437" s="4"/>
      <c r="B2437" s="4"/>
      <c r="C2437" s="5"/>
      <c r="D2437" s="4"/>
      <c r="E2437" s="8"/>
      <c r="F2437" s="3"/>
      <c r="G2437" s="3"/>
    </row>
    <row r="2438" spans="1:7">
      <c r="A2438" s="4"/>
      <c r="B2438" s="4"/>
      <c r="C2438" s="5"/>
      <c r="D2438" s="4"/>
      <c r="E2438" s="8"/>
      <c r="F2438" s="3"/>
      <c r="G2438" s="3"/>
    </row>
    <row r="2439" spans="1:7">
      <c r="A2439" s="4"/>
      <c r="B2439" s="4"/>
      <c r="C2439" s="5"/>
      <c r="D2439" s="4"/>
      <c r="E2439" s="8"/>
      <c r="F2439" s="3"/>
      <c r="G2439" s="3"/>
    </row>
    <row r="2440" spans="1:7">
      <c r="A2440" s="4"/>
      <c r="B2440" s="4"/>
      <c r="C2440" s="5"/>
      <c r="D2440" s="4"/>
      <c r="E2440" s="8"/>
      <c r="F2440" s="3"/>
      <c r="G2440" s="3"/>
    </row>
    <row r="2441" spans="1:7">
      <c r="A2441" s="4"/>
      <c r="B2441" s="4"/>
      <c r="C2441" s="5"/>
      <c r="D2441" s="4"/>
      <c r="E2441" s="8"/>
      <c r="F2441" s="3"/>
      <c r="G2441" s="3"/>
    </row>
    <row r="2442" spans="1:7">
      <c r="A2442" s="4"/>
      <c r="B2442" s="4"/>
      <c r="C2442" s="5"/>
      <c r="D2442" s="4"/>
      <c r="E2442" s="8"/>
      <c r="F2442" s="3"/>
      <c r="G2442" s="3"/>
    </row>
    <row r="2443" spans="1:7">
      <c r="A2443" s="4"/>
      <c r="B2443" s="4"/>
      <c r="C2443" s="5"/>
      <c r="D2443" s="4"/>
      <c r="E2443" s="8"/>
      <c r="F2443" s="3"/>
      <c r="G2443" s="3"/>
    </row>
    <row r="2444" spans="1:7">
      <c r="A2444" s="4"/>
      <c r="B2444" s="4"/>
      <c r="C2444" s="5"/>
      <c r="D2444" s="4"/>
      <c r="E2444" s="8"/>
      <c r="F2444" s="3"/>
      <c r="G2444" s="3"/>
    </row>
    <row r="2445" spans="1:7">
      <c r="A2445" s="4"/>
      <c r="B2445" s="4"/>
      <c r="C2445" s="5"/>
      <c r="D2445" s="4"/>
      <c r="E2445" s="8"/>
      <c r="F2445" s="3"/>
      <c r="G2445" s="3"/>
    </row>
    <row r="2446" spans="1:7">
      <c r="A2446" s="4"/>
      <c r="B2446" s="4"/>
      <c r="C2446" s="5"/>
      <c r="D2446" s="4"/>
      <c r="E2446" s="8"/>
      <c r="F2446" s="3"/>
      <c r="G2446" s="3"/>
    </row>
    <row r="2447" spans="1:7">
      <c r="A2447" s="4"/>
      <c r="B2447" s="4"/>
      <c r="C2447" s="5"/>
      <c r="D2447" s="4"/>
      <c r="E2447" s="8"/>
      <c r="F2447" s="3"/>
      <c r="G2447" s="3"/>
    </row>
    <row r="2448" spans="1:7">
      <c r="A2448" s="4"/>
      <c r="B2448" s="4"/>
      <c r="C2448" s="5"/>
      <c r="D2448" s="4"/>
      <c r="E2448" s="8"/>
      <c r="F2448" s="3"/>
      <c r="G2448" s="3"/>
    </row>
    <row r="2449" spans="1:7">
      <c r="A2449" s="4"/>
      <c r="B2449" s="4"/>
      <c r="C2449" s="5"/>
      <c r="D2449" s="4"/>
      <c r="E2449" s="8"/>
      <c r="F2449" s="3"/>
      <c r="G2449" s="3"/>
    </row>
    <row r="2450" spans="1:7">
      <c r="A2450" s="4"/>
      <c r="B2450" s="4"/>
      <c r="C2450" s="5"/>
      <c r="D2450" s="4"/>
      <c r="E2450" s="8"/>
      <c r="F2450" s="3"/>
      <c r="G2450" s="3"/>
    </row>
    <row r="2451" spans="1:7">
      <c r="A2451" s="4"/>
      <c r="B2451" s="4"/>
      <c r="C2451" s="5"/>
      <c r="D2451" s="4"/>
      <c r="E2451" s="8"/>
      <c r="F2451" s="3"/>
      <c r="G2451" s="3"/>
    </row>
    <row r="2452" spans="1:7">
      <c r="A2452" s="4"/>
      <c r="B2452" s="4"/>
      <c r="C2452" s="5"/>
      <c r="D2452" s="4"/>
      <c r="E2452" s="8"/>
      <c r="F2452" s="3"/>
      <c r="G2452" s="3"/>
    </row>
    <row r="2453" spans="1:7">
      <c r="A2453" s="4"/>
      <c r="B2453" s="4"/>
      <c r="C2453" s="5"/>
      <c r="D2453" s="4"/>
      <c r="E2453" s="8"/>
      <c r="F2453" s="3"/>
      <c r="G2453" s="3"/>
    </row>
    <row r="2454" spans="1:7">
      <c r="A2454" s="4"/>
      <c r="B2454" s="4"/>
      <c r="C2454" s="5"/>
      <c r="D2454" s="4"/>
      <c r="E2454" s="8"/>
      <c r="F2454" s="3"/>
      <c r="G2454" s="3"/>
    </row>
    <row r="2455" spans="1:7">
      <c r="A2455" s="4"/>
      <c r="B2455" s="4"/>
      <c r="C2455" s="5"/>
      <c r="D2455" s="4"/>
      <c r="E2455" s="8"/>
      <c r="F2455" s="3"/>
      <c r="G2455" s="3"/>
    </row>
    <row r="2456" spans="1:7">
      <c r="A2456" s="4"/>
      <c r="B2456" s="4"/>
      <c r="C2456" s="5"/>
      <c r="D2456" s="4"/>
      <c r="E2456" s="8"/>
      <c r="F2456" s="3"/>
      <c r="G2456" s="3"/>
    </row>
    <row r="2457" spans="1:7">
      <c r="A2457" s="4"/>
      <c r="B2457" s="4"/>
      <c r="C2457" s="5"/>
      <c r="D2457" s="4"/>
      <c r="E2457" s="8"/>
      <c r="F2457" s="3"/>
      <c r="G2457" s="3"/>
    </row>
    <row r="2458" spans="1:7">
      <c r="A2458" s="4"/>
      <c r="B2458" s="4"/>
      <c r="C2458" s="5"/>
      <c r="D2458" s="4"/>
      <c r="E2458" s="8"/>
      <c r="F2458" s="3"/>
      <c r="G2458" s="3"/>
    </row>
    <row r="2459" spans="1:7">
      <c r="A2459" s="4"/>
      <c r="B2459" s="4"/>
      <c r="C2459" s="5"/>
      <c r="D2459" s="4"/>
      <c r="E2459" s="8"/>
      <c r="F2459" s="3"/>
      <c r="G2459" s="3"/>
    </row>
    <row r="2460" spans="1:7">
      <c r="A2460" s="4"/>
      <c r="B2460" s="4"/>
      <c r="C2460" s="5"/>
      <c r="D2460" s="4"/>
      <c r="E2460" s="8"/>
      <c r="F2460" s="3"/>
      <c r="G2460" s="3"/>
    </row>
    <row r="2461" spans="1:7">
      <c r="A2461" s="4"/>
      <c r="B2461" s="4"/>
      <c r="C2461" s="5"/>
      <c r="D2461" s="4"/>
      <c r="E2461" s="8"/>
      <c r="F2461" s="3"/>
      <c r="G2461" s="3"/>
    </row>
    <row r="2462" spans="1:7">
      <c r="A2462" s="4"/>
      <c r="B2462" s="4"/>
      <c r="C2462" s="5"/>
      <c r="D2462" s="4"/>
      <c r="E2462" s="8"/>
      <c r="F2462" s="3"/>
      <c r="G2462" s="3"/>
    </row>
    <row r="2463" spans="1:7">
      <c r="A2463" s="4"/>
      <c r="B2463" s="4"/>
      <c r="C2463" s="5"/>
      <c r="D2463" s="4"/>
      <c r="E2463" s="8"/>
      <c r="F2463" s="3"/>
      <c r="G2463" s="3"/>
    </row>
    <row r="2464" spans="1:7">
      <c r="A2464" s="4"/>
      <c r="B2464" s="4"/>
      <c r="C2464" s="5"/>
      <c r="D2464" s="4"/>
      <c r="E2464" s="8"/>
      <c r="F2464" s="3"/>
      <c r="G2464" s="3"/>
    </row>
    <row r="2465" spans="1:7">
      <c r="A2465" s="4"/>
      <c r="B2465" s="4"/>
      <c r="C2465" s="5"/>
      <c r="D2465" s="4"/>
      <c r="E2465" s="8"/>
      <c r="F2465" s="3"/>
      <c r="G2465" s="3"/>
    </row>
    <row r="2466" spans="1:7">
      <c r="A2466" s="4"/>
      <c r="B2466" s="4"/>
      <c r="C2466" s="5"/>
      <c r="D2466" s="4"/>
      <c r="E2466" s="8"/>
      <c r="F2466" s="3"/>
      <c r="G2466" s="3"/>
    </row>
    <row r="2467" spans="1:7">
      <c r="A2467" s="4"/>
      <c r="B2467" s="4"/>
      <c r="C2467" s="5"/>
      <c r="D2467" s="4"/>
      <c r="E2467" s="8"/>
      <c r="F2467" s="3"/>
      <c r="G2467" s="3"/>
    </row>
    <row r="2468" spans="1:7">
      <c r="A2468" s="4"/>
      <c r="B2468" s="4"/>
      <c r="C2468" s="5"/>
      <c r="D2468" s="4"/>
      <c r="E2468" s="8"/>
      <c r="F2468" s="3"/>
      <c r="G2468" s="3"/>
    </row>
    <row r="2469" spans="1:7">
      <c r="A2469" s="4"/>
      <c r="B2469" s="4"/>
      <c r="C2469" s="5"/>
      <c r="D2469" s="4"/>
      <c r="E2469" s="8"/>
      <c r="F2469" s="3"/>
      <c r="G2469" s="3"/>
    </row>
    <row r="2470" spans="1:7">
      <c r="A2470" s="4"/>
      <c r="B2470" s="4"/>
      <c r="C2470" s="5"/>
      <c r="D2470" s="4"/>
      <c r="E2470" s="8"/>
      <c r="F2470" s="3"/>
      <c r="G2470" s="3"/>
    </row>
    <row r="2471" spans="1:7">
      <c r="A2471" s="4"/>
      <c r="B2471" s="4"/>
      <c r="C2471" s="5"/>
      <c r="D2471" s="4"/>
      <c r="E2471" s="8"/>
      <c r="F2471" s="3"/>
      <c r="G2471" s="3"/>
    </row>
    <row r="2472" spans="1:7">
      <c r="A2472" s="4"/>
      <c r="B2472" s="4"/>
      <c r="C2472" s="5"/>
      <c r="D2472" s="4"/>
      <c r="E2472" s="8"/>
      <c r="F2472" s="3"/>
      <c r="G2472" s="3"/>
    </row>
    <row r="2473" spans="1:7">
      <c r="A2473" s="4"/>
      <c r="B2473" s="4"/>
      <c r="C2473" s="5"/>
      <c r="D2473" s="4"/>
      <c r="E2473" s="8"/>
      <c r="F2473" s="3"/>
      <c r="G2473" s="3"/>
    </row>
    <row r="2474" spans="1:7">
      <c r="A2474" s="4"/>
      <c r="B2474" s="4"/>
      <c r="C2474" s="5"/>
      <c r="D2474" s="4"/>
      <c r="E2474" s="8"/>
      <c r="F2474" s="3"/>
      <c r="G2474" s="3"/>
    </row>
    <row r="2475" spans="1:7">
      <c r="A2475" s="4"/>
      <c r="B2475" s="4"/>
      <c r="C2475" s="5"/>
      <c r="D2475" s="4"/>
      <c r="E2475" s="8"/>
      <c r="F2475" s="3"/>
      <c r="G2475" s="3"/>
    </row>
    <row r="2476" spans="1:7">
      <c r="A2476" s="4"/>
      <c r="B2476" s="4"/>
      <c r="C2476" s="5"/>
      <c r="D2476" s="4"/>
      <c r="E2476" s="8"/>
      <c r="F2476" s="3"/>
      <c r="G2476" s="3"/>
    </row>
    <row r="2477" spans="1:7">
      <c r="A2477" s="4"/>
      <c r="B2477" s="4"/>
      <c r="C2477" s="5"/>
      <c r="D2477" s="4"/>
      <c r="E2477" s="8"/>
      <c r="F2477" s="3"/>
      <c r="G2477" s="3"/>
    </row>
    <row r="2478" spans="1:7">
      <c r="A2478" s="4"/>
      <c r="B2478" s="4"/>
      <c r="C2478" s="5"/>
      <c r="D2478" s="4"/>
      <c r="E2478" s="8"/>
      <c r="F2478" s="3"/>
      <c r="G2478" s="3"/>
    </row>
    <row r="2479" spans="1:7">
      <c r="A2479" s="4"/>
      <c r="B2479" s="4"/>
      <c r="C2479" s="5"/>
      <c r="D2479" s="4"/>
      <c r="E2479" s="8"/>
      <c r="F2479" s="3"/>
      <c r="G2479" s="3"/>
    </row>
    <row r="2480" spans="1:7">
      <c r="A2480" s="4"/>
      <c r="B2480" s="4"/>
      <c r="C2480" s="5"/>
      <c r="D2480" s="4"/>
      <c r="E2480" s="8"/>
      <c r="F2480" s="3"/>
      <c r="G2480" s="3"/>
    </row>
    <row r="2481" spans="1:7">
      <c r="A2481" s="4"/>
      <c r="B2481" s="4"/>
      <c r="C2481" s="5"/>
      <c r="D2481" s="4"/>
      <c r="E2481" s="8"/>
      <c r="F2481" s="3"/>
      <c r="G2481" s="3"/>
    </row>
    <row r="2482" spans="1:7">
      <c r="A2482" s="4"/>
      <c r="B2482" s="4"/>
      <c r="C2482" s="5"/>
      <c r="D2482" s="4"/>
      <c r="E2482" s="8"/>
      <c r="F2482" s="3"/>
      <c r="G2482" s="3"/>
    </row>
    <row r="2483" spans="1:7">
      <c r="A2483" s="4"/>
      <c r="B2483" s="4"/>
      <c r="C2483" s="5"/>
      <c r="D2483" s="4"/>
      <c r="E2483" s="8"/>
      <c r="F2483" s="3"/>
      <c r="G2483" s="3"/>
    </row>
    <row r="2484" spans="1:7">
      <c r="A2484" s="4"/>
      <c r="B2484" s="4"/>
      <c r="C2484" s="5"/>
      <c r="D2484" s="4"/>
      <c r="E2484" s="8"/>
      <c r="F2484" s="3"/>
      <c r="G2484" s="3"/>
    </row>
    <row r="2485" spans="1:7">
      <c r="A2485" s="4"/>
      <c r="B2485" s="4"/>
      <c r="C2485" s="5"/>
      <c r="D2485" s="4"/>
      <c r="E2485" s="8"/>
      <c r="F2485" s="3"/>
      <c r="G2485" s="3"/>
    </row>
    <row r="2486" spans="1:7">
      <c r="A2486" s="4"/>
      <c r="B2486" s="4"/>
      <c r="C2486" s="5"/>
      <c r="D2486" s="4"/>
      <c r="E2486" s="8"/>
      <c r="F2486" s="3"/>
      <c r="G2486" s="3"/>
    </row>
    <row r="2487" spans="1:7">
      <c r="A2487" s="4"/>
      <c r="B2487" s="4"/>
      <c r="C2487" s="5"/>
      <c r="D2487" s="4"/>
      <c r="E2487" s="8"/>
      <c r="F2487" s="3"/>
      <c r="G2487" s="3"/>
    </row>
    <row r="2488" spans="1:7">
      <c r="A2488" s="4"/>
      <c r="B2488" s="4"/>
      <c r="C2488" s="5"/>
      <c r="D2488" s="4"/>
      <c r="E2488" s="8"/>
      <c r="F2488" s="3"/>
      <c r="G2488" s="3"/>
    </row>
    <row r="2489" spans="1:7">
      <c r="A2489" s="4"/>
      <c r="B2489" s="4"/>
      <c r="C2489" s="5"/>
      <c r="D2489" s="4"/>
      <c r="E2489" s="8"/>
      <c r="F2489" s="3"/>
      <c r="G2489" s="3"/>
    </row>
    <row r="2490" spans="1:7">
      <c r="A2490" s="4"/>
      <c r="B2490" s="4"/>
      <c r="C2490" s="5"/>
      <c r="D2490" s="4"/>
      <c r="E2490" s="8"/>
      <c r="F2490" s="3"/>
      <c r="G2490" s="3"/>
    </row>
    <row r="2491" spans="1:7">
      <c r="A2491" s="4"/>
      <c r="B2491" s="4"/>
      <c r="C2491" s="5"/>
      <c r="D2491" s="4"/>
      <c r="E2491" s="8"/>
      <c r="F2491" s="3"/>
      <c r="G2491" s="3"/>
    </row>
    <row r="2492" spans="1:7">
      <c r="A2492" s="4"/>
      <c r="B2492" s="4"/>
      <c r="C2492" s="5"/>
      <c r="D2492" s="4"/>
      <c r="E2492" s="8"/>
      <c r="F2492" s="3"/>
      <c r="G2492" s="3"/>
    </row>
    <row r="2493" spans="1:7">
      <c r="A2493" s="4"/>
      <c r="B2493" s="4"/>
      <c r="C2493" s="5"/>
      <c r="D2493" s="4"/>
      <c r="E2493" s="8"/>
      <c r="F2493" s="3"/>
      <c r="G2493" s="3"/>
    </row>
    <row r="2494" spans="1:7">
      <c r="A2494" s="4"/>
      <c r="B2494" s="4"/>
      <c r="C2494" s="5"/>
      <c r="D2494" s="4"/>
      <c r="E2494" s="8"/>
      <c r="F2494" s="3"/>
      <c r="G2494" s="3"/>
    </row>
    <row r="2495" spans="1:7">
      <c r="A2495" s="4"/>
      <c r="B2495" s="4"/>
      <c r="C2495" s="5"/>
      <c r="D2495" s="4"/>
      <c r="E2495" s="8"/>
      <c r="F2495" s="3"/>
      <c r="G2495" s="3"/>
    </row>
    <row r="2496" spans="1:7">
      <c r="A2496" s="4"/>
      <c r="B2496" s="4"/>
      <c r="C2496" s="5"/>
      <c r="D2496" s="4"/>
      <c r="E2496" s="8"/>
      <c r="F2496" s="3"/>
      <c r="G2496" s="3"/>
    </row>
    <row r="2497" spans="1:7">
      <c r="A2497" s="4"/>
      <c r="B2497" s="4"/>
      <c r="C2497" s="5"/>
      <c r="D2497" s="4"/>
      <c r="E2497" s="8"/>
      <c r="F2497" s="3"/>
      <c r="G2497" s="3"/>
    </row>
    <row r="2498" spans="1:7">
      <c r="A2498" s="4"/>
      <c r="B2498" s="4"/>
      <c r="C2498" s="5"/>
      <c r="D2498" s="4"/>
      <c r="E2498" s="8"/>
      <c r="F2498" s="3"/>
      <c r="G2498" s="3"/>
    </row>
    <row r="2499" spans="1:7">
      <c r="A2499" s="4"/>
      <c r="B2499" s="4"/>
      <c r="C2499" s="5"/>
      <c r="D2499" s="4"/>
      <c r="E2499" s="8"/>
      <c r="F2499" s="3"/>
      <c r="G2499" s="3"/>
    </row>
    <row r="2500" spans="1:7">
      <c r="A2500" s="4"/>
      <c r="B2500" s="4"/>
      <c r="C2500" s="5"/>
      <c r="D2500" s="4"/>
      <c r="E2500" s="8"/>
      <c r="F2500" s="3"/>
      <c r="G2500" s="3"/>
    </row>
    <row r="2501" spans="1:7">
      <c r="A2501" s="4"/>
      <c r="B2501" s="4"/>
      <c r="C2501" s="5"/>
      <c r="D2501" s="4"/>
      <c r="E2501" s="8"/>
      <c r="F2501" s="3"/>
      <c r="G2501" s="3"/>
    </row>
    <row r="2502" spans="1:7">
      <c r="A2502" s="4"/>
      <c r="B2502" s="4"/>
      <c r="C2502" s="5"/>
      <c r="D2502" s="4"/>
      <c r="E2502" s="8"/>
      <c r="F2502" s="3"/>
      <c r="G2502" s="3"/>
    </row>
    <row r="2503" spans="1:7">
      <c r="A2503" s="4"/>
      <c r="B2503" s="4"/>
      <c r="C2503" s="5"/>
      <c r="D2503" s="4"/>
      <c r="E2503" s="8"/>
      <c r="F2503" s="3"/>
      <c r="G2503" s="3"/>
    </row>
    <row r="2504" spans="1:7">
      <c r="A2504" s="4"/>
      <c r="B2504" s="4"/>
      <c r="C2504" s="5"/>
      <c r="D2504" s="4"/>
      <c r="E2504" s="8"/>
      <c r="F2504" s="3"/>
      <c r="G2504" s="3"/>
    </row>
    <row r="2505" spans="1:7">
      <c r="A2505" s="4"/>
      <c r="B2505" s="4"/>
      <c r="C2505" s="5"/>
      <c r="D2505" s="4"/>
      <c r="E2505" s="8"/>
      <c r="F2505" s="3"/>
      <c r="G2505" s="3"/>
    </row>
    <row r="2506" spans="1:7">
      <c r="A2506" s="4"/>
      <c r="B2506" s="4"/>
      <c r="C2506" s="5"/>
      <c r="D2506" s="4"/>
      <c r="E2506" s="8"/>
      <c r="F2506" s="3"/>
      <c r="G2506" s="3"/>
    </row>
    <row r="2507" spans="1:7">
      <c r="A2507" s="4"/>
      <c r="B2507" s="4"/>
      <c r="C2507" s="5"/>
      <c r="D2507" s="4"/>
      <c r="E2507" s="8"/>
      <c r="F2507" s="3"/>
      <c r="G2507" s="3"/>
    </row>
    <row r="2508" spans="1:7">
      <c r="A2508" s="4"/>
      <c r="B2508" s="4"/>
      <c r="C2508" s="5"/>
      <c r="D2508" s="4"/>
      <c r="E2508" s="8"/>
      <c r="F2508" s="3"/>
      <c r="G2508" s="3"/>
    </row>
    <row r="2509" spans="1:7">
      <c r="A2509" s="4"/>
      <c r="B2509" s="4"/>
      <c r="C2509" s="5"/>
      <c r="D2509" s="4"/>
      <c r="E2509" s="8"/>
      <c r="F2509" s="3"/>
      <c r="G2509" s="3"/>
    </row>
    <row r="2510" spans="1:7">
      <c r="A2510" s="4"/>
      <c r="B2510" s="4"/>
      <c r="C2510" s="5"/>
      <c r="D2510" s="4"/>
      <c r="E2510" s="8"/>
      <c r="F2510" s="3"/>
      <c r="G2510" s="3"/>
    </row>
    <row r="2511" spans="1:7">
      <c r="A2511" s="4"/>
      <c r="B2511" s="4"/>
      <c r="C2511" s="5"/>
      <c r="D2511" s="4"/>
      <c r="E2511" s="8"/>
      <c r="F2511" s="3"/>
      <c r="G2511" s="3"/>
    </row>
    <row r="2512" spans="1:7">
      <c r="A2512" s="4"/>
      <c r="B2512" s="4"/>
      <c r="C2512" s="5"/>
      <c r="D2512" s="4"/>
      <c r="E2512" s="8"/>
      <c r="F2512" s="3"/>
      <c r="G2512" s="3"/>
    </row>
    <row r="2513" spans="1:7">
      <c r="A2513" s="4"/>
      <c r="B2513" s="4"/>
      <c r="C2513" s="5"/>
      <c r="D2513" s="4"/>
      <c r="E2513" s="8"/>
      <c r="F2513" s="3"/>
      <c r="G2513" s="3"/>
    </row>
    <row r="2514" spans="1:7">
      <c r="A2514" s="4"/>
      <c r="B2514" s="4"/>
      <c r="C2514" s="5"/>
      <c r="D2514" s="4"/>
      <c r="E2514" s="8"/>
      <c r="F2514" s="3"/>
      <c r="G2514" s="3"/>
    </row>
    <row r="2515" spans="1:7">
      <c r="A2515" s="4"/>
      <c r="B2515" s="4"/>
      <c r="C2515" s="5"/>
      <c r="D2515" s="4"/>
      <c r="E2515" s="8"/>
      <c r="F2515" s="3"/>
      <c r="G2515" s="3"/>
    </row>
    <row r="2516" spans="1:7">
      <c r="A2516" s="4"/>
      <c r="B2516" s="4"/>
      <c r="C2516" s="5"/>
      <c r="D2516" s="4"/>
      <c r="E2516" s="8"/>
      <c r="F2516" s="3"/>
      <c r="G2516" s="3"/>
    </row>
    <row r="2517" spans="1:7">
      <c r="A2517" s="4"/>
      <c r="B2517" s="4"/>
      <c r="C2517" s="5"/>
      <c r="D2517" s="4"/>
      <c r="E2517" s="8"/>
      <c r="F2517" s="3"/>
      <c r="G2517" s="3"/>
    </row>
    <row r="2518" spans="1:7">
      <c r="A2518" s="4"/>
      <c r="B2518" s="4"/>
      <c r="C2518" s="5"/>
      <c r="D2518" s="4"/>
      <c r="E2518" s="8"/>
      <c r="F2518" s="3"/>
      <c r="G2518" s="3"/>
    </row>
    <row r="2519" spans="1:7">
      <c r="A2519" s="4"/>
      <c r="B2519" s="4"/>
      <c r="C2519" s="5"/>
      <c r="D2519" s="4"/>
      <c r="E2519" s="8"/>
      <c r="F2519" s="3"/>
      <c r="G2519" s="3"/>
    </row>
    <row r="2520" spans="1:7">
      <c r="A2520" s="4"/>
      <c r="B2520" s="4"/>
      <c r="C2520" s="5"/>
      <c r="D2520" s="4"/>
      <c r="E2520" s="8"/>
      <c r="F2520" s="3"/>
      <c r="G2520" s="3"/>
    </row>
    <row r="2521" spans="1:7">
      <c r="A2521" s="4"/>
      <c r="B2521" s="4"/>
      <c r="C2521" s="5"/>
      <c r="D2521" s="4"/>
      <c r="E2521" s="8"/>
      <c r="F2521" s="3"/>
      <c r="G2521" s="3"/>
    </row>
    <row r="2522" spans="1:7">
      <c r="A2522" s="4"/>
      <c r="B2522" s="4"/>
      <c r="C2522" s="5"/>
      <c r="D2522" s="4"/>
      <c r="E2522" s="8"/>
      <c r="F2522" s="3"/>
      <c r="G2522" s="3"/>
    </row>
    <row r="2523" spans="1:7">
      <c r="A2523" s="4"/>
      <c r="B2523" s="4"/>
      <c r="C2523" s="5"/>
      <c r="D2523" s="4"/>
      <c r="E2523" s="8"/>
      <c r="F2523" s="3"/>
      <c r="G2523" s="3"/>
    </row>
    <row r="2524" spans="1:7">
      <c r="A2524" s="4"/>
      <c r="B2524" s="4"/>
      <c r="C2524" s="5"/>
      <c r="D2524" s="4"/>
      <c r="E2524" s="8"/>
      <c r="F2524" s="3"/>
      <c r="G2524" s="3"/>
    </row>
    <row r="2525" spans="1:7">
      <c r="A2525" s="4"/>
      <c r="B2525" s="4"/>
      <c r="C2525" s="5"/>
      <c r="D2525" s="4"/>
      <c r="E2525" s="8"/>
      <c r="F2525" s="3"/>
      <c r="G2525" s="3"/>
    </row>
    <row r="2526" spans="1:7">
      <c r="A2526" s="4"/>
      <c r="B2526" s="4"/>
      <c r="C2526" s="5"/>
      <c r="D2526" s="4"/>
      <c r="E2526" s="8"/>
      <c r="F2526" s="3"/>
      <c r="G2526" s="3"/>
    </row>
    <row r="2527" spans="1:7">
      <c r="A2527" s="4"/>
      <c r="B2527" s="4"/>
      <c r="C2527" s="5"/>
      <c r="D2527" s="4"/>
      <c r="E2527" s="8"/>
      <c r="F2527" s="3"/>
      <c r="G2527" s="3"/>
    </row>
    <row r="2528" spans="1:7">
      <c r="A2528" s="4"/>
      <c r="B2528" s="4"/>
      <c r="C2528" s="5"/>
      <c r="D2528" s="4"/>
      <c r="E2528" s="8"/>
      <c r="F2528" s="3"/>
      <c r="G2528" s="3"/>
    </row>
    <row r="2529" spans="1:7">
      <c r="A2529" s="4"/>
      <c r="B2529" s="4"/>
      <c r="C2529" s="5"/>
      <c r="D2529" s="4"/>
      <c r="E2529" s="8"/>
      <c r="F2529" s="3"/>
      <c r="G2529" s="3"/>
    </row>
    <row r="2530" spans="1:7">
      <c r="A2530" s="4"/>
      <c r="B2530" s="4"/>
      <c r="C2530" s="5"/>
      <c r="D2530" s="4"/>
      <c r="E2530" s="8"/>
      <c r="F2530" s="3"/>
      <c r="G2530" s="3"/>
    </row>
    <row r="2531" spans="1:7">
      <c r="A2531" s="4"/>
      <c r="B2531" s="4"/>
      <c r="C2531" s="5"/>
      <c r="D2531" s="4"/>
      <c r="E2531" s="8"/>
      <c r="F2531" s="3"/>
      <c r="G2531" s="3"/>
    </row>
    <row r="2532" spans="1:7">
      <c r="A2532" s="4"/>
      <c r="B2532" s="4"/>
      <c r="C2532" s="5"/>
      <c r="D2532" s="4"/>
      <c r="E2532" s="8"/>
      <c r="F2532" s="3"/>
      <c r="G2532" s="3"/>
    </row>
    <row r="2533" spans="1:7">
      <c r="A2533" s="4"/>
      <c r="B2533" s="4"/>
      <c r="C2533" s="5"/>
      <c r="D2533" s="4"/>
      <c r="E2533" s="8"/>
      <c r="F2533" s="3"/>
      <c r="G2533" s="3"/>
    </row>
    <row r="2534" spans="1:7">
      <c r="A2534" s="4"/>
      <c r="B2534" s="4"/>
      <c r="C2534" s="5"/>
      <c r="D2534" s="4"/>
      <c r="E2534" s="8"/>
      <c r="F2534" s="3"/>
      <c r="G2534" s="3"/>
    </row>
    <row r="2535" spans="1:7">
      <c r="A2535" s="4"/>
      <c r="B2535" s="4"/>
      <c r="C2535" s="5"/>
      <c r="D2535" s="4"/>
      <c r="E2535" s="8"/>
      <c r="F2535" s="3"/>
      <c r="G2535" s="3"/>
    </row>
    <row r="2536" spans="1:7">
      <c r="A2536" s="4"/>
      <c r="B2536" s="4"/>
      <c r="C2536" s="5"/>
      <c r="D2536" s="4"/>
      <c r="E2536" s="8"/>
      <c r="F2536" s="3"/>
      <c r="G2536" s="3"/>
    </row>
    <row r="2537" spans="1:7">
      <c r="A2537" s="4"/>
      <c r="B2537" s="4"/>
      <c r="C2537" s="5"/>
      <c r="D2537" s="4"/>
      <c r="E2537" s="8"/>
      <c r="F2537" s="3"/>
      <c r="G2537" s="3"/>
    </row>
    <row r="2538" spans="1:7">
      <c r="A2538" s="4"/>
      <c r="B2538" s="4"/>
      <c r="C2538" s="5"/>
      <c r="D2538" s="4"/>
      <c r="E2538" s="8"/>
      <c r="F2538" s="3"/>
      <c r="G2538" s="3"/>
    </row>
    <row r="2539" spans="1:7">
      <c r="A2539" s="4"/>
      <c r="B2539" s="4"/>
      <c r="C2539" s="5"/>
      <c r="D2539" s="4"/>
      <c r="E2539" s="8"/>
      <c r="F2539" s="3"/>
      <c r="G2539" s="3"/>
    </row>
    <row r="2540" spans="1:7">
      <c r="A2540" s="4"/>
      <c r="B2540" s="4"/>
      <c r="C2540" s="5"/>
      <c r="D2540" s="4"/>
      <c r="E2540" s="8"/>
      <c r="F2540" s="3"/>
      <c r="G2540" s="3"/>
    </row>
    <row r="2541" spans="1:7">
      <c r="A2541" s="4"/>
      <c r="B2541" s="4"/>
      <c r="C2541" s="5"/>
      <c r="D2541" s="4"/>
      <c r="E2541" s="8"/>
      <c r="F2541" s="3"/>
      <c r="G2541" s="3"/>
    </row>
    <row r="2542" spans="1:7">
      <c r="A2542" s="4"/>
      <c r="B2542" s="4"/>
      <c r="C2542" s="5"/>
      <c r="D2542" s="4"/>
      <c r="E2542" s="8"/>
      <c r="F2542" s="3"/>
      <c r="G2542" s="3"/>
    </row>
    <row r="2543" spans="1:7">
      <c r="A2543" s="4"/>
      <c r="B2543" s="4"/>
      <c r="C2543" s="5"/>
      <c r="D2543" s="4"/>
      <c r="E2543" s="8"/>
      <c r="F2543" s="3"/>
      <c r="G2543" s="3"/>
    </row>
    <row r="2544" spans="1:7">
      <c r="A2544" s="4"/>
      <c r="B2544" s="4"/>
      <c r="C2544" s="5"/>
      <c r="D2544" s="4"/>
      <c r="E2544" s="8"/>
      <c r="F2544" s="3"/>
      <c r="G2544" s="3"/>
    </row>
    <row r="2545" spans="1:7">
      <c r="A2545" s="4"/>
      <c r="B2545" s="4"/>
      <c r="C2545" s="5"/>
      <c r="D2545" s="4"/>
      <c r="E2545" s="8"/>
      <c r="F2545" s="3"/>
      <c r="G2545" s="3"/>
    </row>
    <row r="2546" spans="1:7">
      <c r="A2546" s="4"/>
      <c r="B2546" s="4"/>
      <c r="C2546" s="5"/>
      <c r="D2546" s="4"/>
      <c r="E2546" s="8"/>
      <c r="F2546" s="3"/>
      <c r="G2546" s="3"/>
    </row>
    <row r="2547" spans="1:7">
      <c r="A2547" s="4"/>
      <c r="B2547" s="4"/>
      <c r="C2547" s="5"/>
      <c r="D2547" s="4"/>
      <c r="E2547" s="8"/>
      <c r="F2547" s="3"/>
      <c r="G2547" s="3"/>
    </row>
    <row r="2548" spans="1:7">
      <c r="A2548" s="4"/>
      <c r="B2548" s="4"/>
      <c r="C2548" s="5"/>
      <c r="D2548" s="4"/>
      <c r="E2548" s="8"/>
      <c r="F2548" s="3"/>
      <c r="G2548" s="3"/>
    </row>
    <row r="2549" spans="1:7">
      <c r="A2549" s="4"/>
      <c r="B2549" s="4"/>
      <c r="C2549" s="5"/>
      <c r="D2549" s="4"/>
      <c r="E2549" s="8"/>
      <c r="F2549" s="3"/>
      <c r="G2549" s="3"/>
    </row>
    <row r="2550" spans="1:7">
      <c r="A2550" s="4"/>
      <c r="B2550" s="4"/>
      <c r="C2550" s="5"/>
      <c r="D2550" s="4"/>
      <c r="E2550" s="8"/>
      <c r="F2550" s="3"/>
      <c r="G2550" s="3"/>
    </row>
    <row r="2551" spans="1:7">
      <c r="A2551" s="4"/>
      <c r="B2551" s="4"/>
      <c r="C2551" s="5"/>
      <c r="D2551" s="4"/>
      <c r="E2551" s="8"/>
      <c r="F2551" s="3"/>
      <c r="G2551" s="3"/>
    </row>
    <row r="2552" spans="1:7">
      <c r="A2552" s="4"/>
      <c r="B2552" s="4"/>
      <c r="C2552" s="5"/>
      <c r="D2552" s="4"/>
      <c r="E2552" s="8"/>
      <c r="F2552" s="3"/>
      <c r="G2552" s="3"/>
    </row>
    <row r="2553" spans="1:7">
      <c r="A2553" s="4"/>
      <c r="B2553" s="4"/>
      <c r="C2553" s="5"/>
      <c r="D2553" s="4"/>
      <c r="E2553" s="8"/>
      <c r="F2553" s="3"/>
      <c r="G2553" s="3"/>
    </row>
    <row r="2554" spans="1:7">
      <c r="A2554" s="4"/>
      <c r="B2554" s="4"/>
      <c r="C2554" s="5"/>
      <c r="D2554" s="4"/>
      <c r="E2554" s="8"/>
      <c r="F2554" s="3"/>
      <c r="G2554" s="3"/>
    </row>
    <row r="2555" spans="1:7">
      <c r="A2555" s="4"/>
      <c r="B2555" s="4"/>
      <c r="C2555" s="5"/>
      <c r="D2555" s="4"/>
      <c r="E2555" s="8"/>
      <c r="F2555" s="3"/>
      <c r="G2555" s="3"/>
    </row>
    <row r="2556" spans="1:7">
      <c r="A2556" s="4"/>
      <c r="B2556" s="4"/>
      <c r="C2556" s="5"/>
      <c r="D2556" s="4"/>
      <c r="E2556" s="8"/>
      <c r="F2556" s="3"/>
      <c r="G2556" s="3"/>
    </row>
    <row r="2557" spans="1:7">
      <c r="A2557" s="4"/>
      <c r="B2557" s="4"/>
      <c r="C2557" s="5"/>
      <c r="D2557" s="4"/>
      <c r="E2557" s="8"/>
      <c r="F2557" s="3"/>
      <c r="G2557" s="3"/>
    </row>
    <row r="2558" spans="1:7">
      <c r="A2558" s="4"/>
      <c r="B2558" s="4"/>
      <c r="C2558" s="5"/>
      <c r="D2558" s="4"/>
      <c r="E2558" s="8"/>
      <c r="F2558" s="3"/>
      <c r="G2558" s="3"/>
    </row>
    <row r="2559" spans="1:7">
      <c r="A2559" s="4"/>
      <c r="B2559" s="4"/>
      <c r="C2559" s="5"/>
      <c r="D2559" s="4"/>
      <c r="E2559" s="8"/>
      <c r="F2559" s="3"/>
      <c r="G2559" s="3"/>
    </row>
    <row r="2560" spans="1:7">
      <c r="A2560" s="4"/>
      <c r="B2560" s="4"/>
      <c r="C2560" s="5"/>
      <c r="D2560" s="4"/>
      <c r="E2560" s="8"/>
      <c r="F2560" s="3"/>
      <c r="G2560" s="3"/>
    </row>
    <row r="2561" spans="1:7">
      <c r="A2561" s="4"/>
      <c r="B2561" s="4"/>
      <c r="C2561" s="5"/>
      <c r="D2561" s="4"/>
      <c r="E2561" s="8"/>
      <c r="F2561" s="3"/>
      <c r="G2561" s="3"/>
    </row>
    <row r="2562" spans="1:7">
      <c r="A2562" s="4"/>
      <c r="B2562" s="4"/>
      <c r="C2562" s="5"/>
      <c r="D2562" s="4"/>
      <c r="E2562" s="8"/>
      <c r="F2562" s="3"/>
      <c r="G2562" s="3"/>
    </row>
    <row r="2563" spans="1:7">
      <c r="A2563" s="4"/>
      <c r="B2563" s="4"/>
      <c r="C2563" s="5"/>
      <c r="D2563" s="4"/>
      <c r="E2563" s="8"/>
      <c r="F2563" s="3"/>
      <c r="G2563" s="3"/>
    </row>
    <row r="2564" spans="1:7">
      <c r="A2564" s="4"/>
      <c r="B2564" s="4"/>
      <c r="C2564" s="5"/>
      <c r="D2564" s="4"/>
      <c r="E2564" s="8"/>
      <c r="F2564" s="3"/>
      <c r="G2564" s="3"/>
    </row>
    <row r="2565" spans="1:7">
      <c r="A2565" s="4"/>
      <c r="B2565" s="4"/>
      <c r="C2565" s="5"/>
      <c r="D2565" s="4"/>
      <c r="E2565" s="8"/>
      <c r="F2565" s="3"/>
      <c r="G2565" s="3"/>
    </row>
    <row r="2566" spans="1:7">
      <c r="A2566" s="4"/>
      <c r="B2566" s="4"/>
      <c r="C2566" s="5"/>
      <c r="D2566" s="4"/>
      <c r="E2566" s="8"/>
      <c r="F2566" s="3"/>
      <c r="G2566" s="3"/>
    </row>
    <row r="2567" spans="1:7">
      <c r="A2567" s="4"/>
      <c r="B2567" s="4"/>
      <c r="C2567" s="5"/>
      <c r="D2567" s="4"/>
      <c r="E2567" s="8"/>
      <c r="F2567" s="3"/>
      <c r="G2567" s="3"/>
    </row>
    <row r="2568" spans="1:7">
      <c r="A2568" s="4"/>
      <c r="B2568" s="4"/>
      <c r="C2568" s="5"/>
      <c r="D2568" s="4"/>
      <c r="E2568" s="8"/>
      <c r="F2568" s="3"/>
      <c r="G2568" s="3"/>
    </row>
    <row r="2569" spans="1:7">
      <c r="A2569" s="4"/>
      <c r="B2569" s="4"/>
      <c r="C2569" s="5"/>
      <c r="D2569" s="4"/>
      <c r="E2569" s="8"/>
      <c r="F2569" s="3"/>
      <c r="G2569" s="3"/>
    </row>
    <row r="2570" spans="1:7">
      <c r="A2570" s="4"/>
      <c r="B2570" s="4"/>
      <c r="C2570" s="5"/>
      <c r="D2570" s="4"/>
      <c r="E2570" s="8"/>
      <c r="F2570" s="3"/>
      <c r="G2570" s="3"/>
    </row>
    <row r="2571" spans="1:7">
      <c r="A2571" s="4"/>
      <c r="B2571" s="4"/>
      <c r="C2571" s="5"/>
      <c r="D2571" s="4"/>
      <c r="E2571" s="8"/>
      <c r="F2571" s="3"/>
      <c r="G2571" s="3"/>
    </row>
    <row r="2572" spans="1:7">
      <c r="A2572" s="4"/>
      <c r="B2572" s="4"/>
      <c r="C2572" s="5"/>
      <c r="D2572" s="4"/>
      <c r="E2572" s="8"/>
      <c r="F2572" s="3"/>
      <c r="G2572" s="3"/>
    </row>
    <row r="2573" spans="1:7">
      <c r="A2573" s="4"/>
      <c r="B2573" s="4"/>
      <c r="C2573" s="5"/>
      <c r="D2573" s="4"/>
      <c r="E2573" s="8"/>
      <c r="F2573" s="3"/>
      <c r="G2573" s="3"/>
    </row>
    <row r="2574" spans="1:7">
      <c r="A2574" s="4"/>
      <c r="B2574" s="4"/>
      <c r="C2574" s="5"/>
      <c r="D2574" s="4"/>
      <c r="E2574" s="8"/>
      <c r="F2574" s="3"/>
      <c r="G2574" s="3"/>
    </row>
    <row r="2575" spans="1:7">
      <c r="A2575" s="4"/>
      <c r="B2575" s="4"/>
      <c r="C2575" s="5"/>
      <c r="D2575" s="4"/>
      <c r="E2575" s="8"/>
      <c r="F2575" s="3"/>
      <c r="G2575" s="3"/>
    </row>
    <row r="2576" spans="1:7">
      <c r="A2576" s="4"/>
      <c r="B2576" s="4"/>
      <c r="C2576" s="5"/>
      <c r="D2576" s="4"/>
      <c r="E2576" s="8"/>
      <c r="F2576" s="3"/>
      <c r="G2576" s="3"/>
    </row>
    <row r="2577" spans="1:7">
      <c r="A2577" s="4"/>
      <c r="B2577" s="4"/>
      <c r="C2577" s="5"/>
      <c r="D2577" s="4"/>
      <c r="E2577" s="8"/>
      <c r="F2577" s="3"/>
      <c r="G2577" s="3"/>
    </row>
    <row r="2578" spans="1:7">
      <c r="A2578" s="4"/>
      <c r="B2578" s="4"/>
      <c r="C2578" s="5"/>
      <c r="D2578" s="4"/>
      <c r="E2578" s="8"/>
      <c r="F2578" s="3"/>
      <c r="G2578" s="3"/>
    </row>
    <row r="2579" spans="1:7">
      <c r="A2579" s="4"/>
      <c r="B2579" s="4"/>
      <c r="C2579" s="5"/>
      <c r="D2579" s="4"/>
      <c r="E2579" s="8"/>
      <c r="F2579" s="3"/>
      <c r="G2579" s="3"/>
    </row>
    <row r="2580" spans="1:7">
      <c r="A2580" s="4"/>
      <c r="B2580" s="4"/>
      <c r="C2580" s="5"/>
      <c r="D2580" s="4"/>
      <c r="E2580" s="8"/>
      <c r="F2580" s="3"/>
      <c r="G2580" s="3"/>
    </row>
    <row r="2581" spans="1:7">
      <c r="A2581" s="4"/>
      <c r="B2581" s="4"/>
      <c r="C2581" s="5"/>
      <c r="D2581" s="4"/>
      <c r="E2581" s="8"/>
      <c r="F2581" s="3"/>
      <c r="G2581" s="3"/>
    </row>
    <row r="2582" spans="1:7">
      <c r="A2582" s="4"/>
      <c r="B2582" s="4"/>
      <c r="C2582" s="5"/>
      <c r="D2582" s="4"/>
      <c r="E2582" s="8"/>
      <c r="F2582" s="3"/>
      <c r="G2582" s="3"/>
    </row>
    <row r="2583" spans="1:7">
      <c r="A2583" s="4"/>
      <c r="B2583" s="4"/>
      <c r="C2583" s="5"/>
      <c r="D2583" s="4"/>
      <c r="E2583" s="8"/>
      <c r="F2583" s="3"/>
      <c r="G2583" s="3"/>
    </row>
    <row r="2584" spans="1:7">
      <c r="A2584" s="4"/>
      <c r="B2584" s="4"/>
      <c r="C2584" s="5"/>
      <c r="D2584" s="4"/>
      <c r="E2584" s="8"/>
      <c r="F2584" s="3"/>
      <c r="G2584" s="3"/>
    </row>
    <row r="2585" spans="1:7">
      <c r="A2585" s="4"/>
      <c r="B2585" s="4"/>
      <c r="C2585" s="5"/>
      <c r="D2585" s="4"/>
      <c r="E2585" s="8"/>
      <c r="F2585" s="3"/>
      <c r="G2585" s="3"/>
    </row>
    <row r="2586" spans="1:7">
      <c r="A2586" s="4"/>
      <c r="B2586" s="4"/>
      <c r="C2586" s="5"/>
      <c r="D2586" s="4"/>
      <c r="E2586" s="8"/>
      <c r="F2586" s="3"/>
      <c r="G2586" s="3"/>
    </row>
    <row r="2587" spans="1:7">
      <c r="A2587" s="4"/>
      <c r="B2587" s="4"/>
      <c r="C2587" s="5"/>
      <c r="D2587" s="4"/>
      <c r="E2587" s="8"/>
      <c r="F2587" s="3"/>
      <c r="G2587" s="3"/>
    </row>
    <row r="2588" spans="1:7">
      <c r="A2588" s="4"/>
      <c r="B2588" s="4"/>
      <c r="C2588" s="5"/>
      <c r="D2588" s="4"/>
      <c r="E2588" s="8"/>
      <c r="F2588" s="3"/>
      <c r="G2588" s="3"/>
    </row>
    <row r="2589" spans="1:7">
      <c r="A2589" s="4"/>
      <c r="B2589" s="4"/>
      <c r="C2589" s="5"/>
      <c r="D2589" s="4"/>
      <c r="E2589" s="8"/>
      <c r="F2589" s="3"/>
      <c r="G2589" s="3"/>
    </row>
    <row r="2590" spans="1:7">
      <c r="A2590" s="4"/>
      <c r="B2590" s="4"/>
      <c r="C2590" s="5"/>
      <c r="D2590" s="4"/>
      <c r="E2590" s="8"/>
      <c r="F2590" s="3"/>
      <c r="G2590" s="3"/>
    </row>
    <row r="2591" spans="1:7">
      <c r="A2591" s="4"/>
      <c r="B2591" s="4"/>
      <c r="C2591" s="5"/>
      <c r="D2591" s="4"/>
      <c r="E2591" s="8"/>
      <c r="F2591" s="3"/>
      <c r="G2591" s="3"/>
    </row>
    <row r="2592" spans="1:7">
      <c r="A2592" s="4"/>
      <c r="B2592" s="4"/>
      <c r="C2592" s="5"/>
      <c r="D2592" s="4"/>
      <c r="E2592" s="8"/>
      <c r="F2592" s="3"/>
      <c r="G2592" s="3"/>
    </row>
    <row r="2593" spans="1:7">
      <c r="A2593" s="4"/>
      <c r="B2593" s="4"/>
      <c r="C2593" s="5"/>
      <c r="D2593" s="4"/>
      <c r="E2593" s="8"/>
      <c r="F2593" s="3"/>
      <c r="G2593" s="3"/>
    </row>
    <row r="2594" spans="1:7">
      <c r="A2594" s="4"/>
      <c r="B2594" s="4"/>
      <c r="C2594" s="5"/>
      <c r="D2594" s="4"/>
      <c r="E2594" s="8"/>
      <c r="F2594" s="3"/>
      <c r="G2594" s="3"/>
    </row>
    <row r="2595" spans="1:7">
      <c r="A2595" s="4"/>
      <c r="B2595" s="4"/>
      <c r="C2595" s="5"/>
      <c r="D2595" s="4"/>
      <c r="E2595" s="8"/>
      <c r="F2595" s="3"/>
      <c r="G2595" s="3"/>
    </row>
    <row r="2596" spans="1:7">
      <c r="A2596" s="4"/>
      <c r="B2596" s="4"/>
      <c r="C2596" s="5"/>
      <c r="D2596" s="4"/>
      <c r="E2596" s="8"/>
      <c r="F2596" s="3"/>
      <c r="G2596" s="3"/>
    </row>
    <row r="2597" spans="1:7">
      <c r="A2597" s="4"/>
      <c r="B2597" s="4"/>
      <c r="C2597" s="5"/>
      <c r="D2597" s="4"/>
      <c r="E2597" s="8"/>
      <c r="F2597" s="3"/>
      <c r="G2597" s="3"/>
    </row>
    <row r="2598" spans="1:7">
      <c r="A2598" s="4"/>
      <c r="B2598" s="4"/>
      <c r="C2598" s="5"/>
      <c r="D2598" s="4"/>
      <c r="E2598" s="8"/>
      <c r="F2598" s="3"/>
      <c r="G2598" s="3"/>
    </row>
    <row r="2599" spans="1:7">
      <c r="A2599" s="4"/>
      <c r="B2599" s="4"/>
      <c r="C2599" s="5"/>
      <c r="D2599" s="4"/>
      <c r="E2599" s="8"/>
      <c r="F2599" s="3"/>
      <c r="G2599" s="3"/>
    </row>
    <row r="2600" spans="1:7">
      <c r="A2600" s="4"/>
      <c r="B2600" s="4"/>
      <c r="C2600" s="5"/>
      <c r="D2600" s="4"/>
      <c r="E2600" s="8"/>
      <c r="F2600" s="3"/>
      <c r="G2600" s="3"/>
    </row>
    <row r="2601" spans="1:7">
      <c r="A2601" s="4"/>
      <c r="B2601" s="4"/>
      <c r="C2601" s="5"/>
      <c r="D2601" s="4"/>
      <c r="E2601" s="8"/>
      <c r="F2601" s="3"/>
      <c r="G2601" s="3"/>
    </row>
    <row r="2602" spans="1:7">
      <c r="A2602" s="4"/>
      <c r="B2602" s="4"/>
      <c r="C2602" s="5"/>
      <c r="D2602" s="4"/>
      <c r="E2602" s="8"/>
      <c r="F2602" s="3"/>
      <c r="G2602" s="3"/>
    </row>
    <row r="2603" spans="1:7">
      <c r="A2603" s="4"/>
      <c r="B2603" s="4"/>
      <c r="C2603" s="5"/>
      <c r="D2603" s="4"/>
      <c r="E2603" s="8"/>
      <c r="F2603" s="3"/>
      <c r="G2603" s="3"/>
    </row>
    <row r="2604" spans="1:7">
      <c r="A2604" s="4"/>
      <c r="B2604" s="4"/>
      <c r="C2604" s="5"/>
      <c r="D2604" s="4"/>
      <c r="E2604" s="8"/>
      <c r="F2604" s="3"/>
      <c r="G2604" s="3"/>
    </row>
    <row r="2605" spans="1:7">
      <c r="A2605" s="4"/>
      <c r="B2605" s="4"/>
      <c r="C2605" s="5"/>
      <c r="D2605" s="4"/>
      <c r="E2605" s="8"/>
      <c r="F2605" s="3"/>
      <c r="G2605" s="3"/>
    </row>
    <row r="2606" spans="1:7">
      <c r="A2606" s="4"/>
      <c r="B2606" s="4"/>
      <c r="C2606" s="5"/>
      <c r="D2606" s="4"/>
      <c r="E2606" s="8"/>
      <c r="F2606" s="3"/>
      <c r="G2606" s="3"/>
    </row>
    <row r="2607" spans="1:7">
      <c r="A2607" s="4"/>
      <c r="B2607" s="4"/>
      <c r="C2607" s="5"/>
      <c r="D2607" s="4"/>
      <c r="E2607" s="8"/>
      <c r="F2607" s="3"/>
      <c r="G2607" s="3"/>
    </row>
    <row r="2608" spans="1:7">
      <c r="A2608" s="4"/>
      <c r="B2608" s="4"/>
      <c r="C2608" s="5"/>
      <c r="D2608" s="4"/>
      <c r="E2608" s="8"/>
      <c r="F2608" s="3"/>
      <c r="G2608" s="3"/>
    </row>
    <row r="2609" spans="1:7">
      <c r="A2609" s="4"/>
      <c r="B2609" s="4"/>
      <c r="C2609" s="5"/>
      <c r="D2609" s="4"/>
      <c r="E2609" s="8"/>
      <c r="F2609" s="3"/>
      <c r="G2609" s="3"/>
    </row>
    <row r="2610" spans="1:7">
      <c r="A2610" s="4"/>
      <c r="B2610" s="4"/>
      <c r="C2610" s="5"/>
      <c r="D2610" s="4"/>
      <c r="E2610" s="8"/>
      <c r="F2610" s="3"/>
      <c r="G2610" s="3"/>
    </row>
    <row r="2611" spans="1:7">
      <c r="A2611" s="4"/>
      <c r="B2611" s="4"/>
      <c r="C2611" s="5"/>
      <c r="D2611" s="4"/>
      <c r="E2611" s="8"/>
      <c r="F2611" s="3"/>
      <c r="G2611" s="3"/>
    </row>
    <row r="2612" spans="1:7">
      <c r="A2612" s="4"/>
      <c r="B2612" s="4"/>
      <c r="C2612" s="5"/>
      <c r="D2612" s="4"/>
      <c r="E2612" s="8"/>
      <c r="F2612" s="3"/>
      <c r="G2612" s="3"/>
    </row>
    <row r="2613" spans="1:7">
      <c r="A2613" s="4"/>
      <c r="B2613" s="4"/>
      <c r="C2613" s="5"/>
      <c r="D2613" s="4"/>
      <c r="E2613" s="8"/>
      <c r="F2613" s="3"/>
      <c r="G2613" s="3"/>
    </row>
    <row r="2614" spans="1:7">
      <c r="A2614" s="4"/>
      <c r="B2614" s="4"/>
      <c r="C2614" s="5"/>
      <c r="D2614" s="4"/>
      <c r="E2614" s="8"/>
      <c r="F2614" s="3"/>
      <c r="G2614" s="3"/>
    </row>
    <row r="2615" spans="1:7">
      <c r="A2615" s="4"/>
      <c r="B2615" s="4"/>
      <c r="C2615" s="5"/>
      <c r="D2615" s="4"/>
      <c r="E2615" s="8"/>
      <c r="F2615" s="3"/>
      <c r="G2615" s="3"/>
    </row>
    <row r="2616" spans="1:7">
      <c r="A2616" s="4"/>
      <c r="B2616" s="4"/>
      <c r="C2616" s="5"/>
      <c r="D2616" s="4"/>
      <c r="E2616" s="8"/>
      <c r="F2616" s="3"/>
      <c r="G2616" s="3"/>
    </row>
    <row r="2617" spans="1:7">
      <c r="A2617" s="4"/>
      <c r="B2617" s="4"/>
      <c r="C2617" s="5"/>
      <c r="D2617" s="4"/>
      <c r="E2617" s="8"/>
      <c r="F2617" s="3"/>
      <c r="G2617" s="3"/>
    </row>
    <row r="2618" spans="1:7">
      <c r="A2618" s="4"/>
      <c r="B2618" s="4"/>
      <c r="C2618" s="5"/>
      <c r="D2618" s="4"/>
      <c r="E2618" s="8"/>
      <c r="F2618" s="3"/>
      <c r="G2618" s="3"/>
    </row>
    <row r="2619" spans="1:7">
      <c r="A2619" s="4"/>
      <c r="B2619" s="4"/>
      <c r="C2619" s="5"/>
      <c r="D2619" s="4"/>
      <c r="E2619" s="8"/>
      <c r="F2619" s="3"/>
      <c r="G2619" s="3"/>
    </row>
    <row r="2620" spans="1:7">
      <c r="A2620" s="4"/>
      <c r="B2620" s="4"/>
      <c r="C2620" s="5"/>
      <c r="D2620" s="4"/>
      <c r="E2620" s="8"/>
      <c r="F2620" s="3"/>
      <c r="G2620" s="3"/>
    </row>
    <row r="2621" spans="1:7">
      <c r="A2621" s="4"/>
      <c r="B2621" s="4"/>
      <c r="C2621" s="5"/>
      <c r="D2621" s="4"/>
      <c r="E2621" s="8"/>
      <c r="F2621" s="3"/>
      <c r="G2621" s="3"/>
    </row>
    <row r="2622" spans="1:7">
      <c r="A2622" s="4"/>
      <c r="B2622" s="4"/>
      <c r="C2622" s="5"/>
      <c r="D2622" s="4"/>
      <c r="E2622" s="8"/>
      <c r="F2622" s="3"/>
      <c r="G2622" s="3"/>
    </row>
    <row r="2623" spans="1:7">
      <c r="A2623" s="4"/>
      <c r="B2623" s="4"/>
      <c r="C2623" s="5"/>
      <c r="D2623" s="4"/>
      <c r="E2623" s="8"/>
      <c r="F2623" s="3"/>
      <c r="G2623" s="3"/>
    </row>
    <row r="2624" spans="1:7">
      <c r="A2624" s="4"/>
      <c r="B2624" s="4"/>
      <c r="C2624" s="5"/>
      <c r="D2624" s="4"/>
      <c r="E2624" s="8"/>
      <c r="F2624" s="3"/>
      <c r="G2624" s="3"/>
    </row>
    <row r="2625" spans="1:7">
      <c r="A2625" s="4"/>
      <c r="B2625" s="4"/>
      <c r="C2625" s="5"/>
      <c r="D2625" s="4"/>
      <c r="E2625" s="8"/>
      <c r="F2625" s="3"/>
      <c r="G2625" s="3"/>
    </row>
    <row r="2626" spans="1:7">
      <c r="A2626" s="4"/>
      <c r="B2626" s="4"/>
      <c r="C2626" s="5"/>
      <c r="D2626" s="4"/>
      <c r="E2626" s="8"/>
      <c r="F2626" s="3"/>
      <c r="G2626" s="3"/>
    </row>
    <row r="2627" spans="1:7">
      <c r="A2627" s="4"/>
      <c r="B2627" s="4"/>
      <c r="C2627" s="5"/>
      <c r="D2627" s="4"/>
      <c r="E2627" s="8"/>
      <c r="F2627" s="3"/>
      <c r="G2627" s="3"/>
    </row>
    <row r="2628" spans="1:7">
      <c r="A2628" s="4"/>
      <c r="B2628" s="4"/>
      <c r="C2628" s="5"/>
      <c r="D2628" s="4"/>
      <c r="E2628" s="8"/>
      <c r="F2628" s="3"/>
      <c r="G2628" s="3"/>
    </row>
    <row r="2629" spans="1:7">
      <c r="A2629" s="4"/>
      <c r="B2629" s="4"/>
      <c r="C2629" s="5"/>
      <c r="D2629" s="4"/>
      <c r="E2629" s="8"/>
      <c r="F2629" s="3"/>
      <c r="G2629" s="3"/>
    </row>
    <row r="2630" spans="1:7">
      <c r="A2630" s="4"/>
      <c r="B2630" s="4"/>
      <c r="C2630" s="5"/>
      <c r="D2630" s="4"/>
      <c r="E2630" s="8"/>
      <c r="F2630" s="3"/>
      <c r="G2630" s="3"/>
    </row>
    <row r="2631" spans="1:7">
      <c r="A2631" s="4"/>
      <c r="B2631" s="4"/>
      <c r="C2631" s="5"/>
      <c r="D2631" s="4"/>
      <c r="E2631" s="8"/>
      <c r="F2631" s="3"/>
      <c r="G2631" s="3"/>
    </row>
    <row r="2632" spans="1:7">
      <c r="A2632" s="4"/>
      <c r="B2632" s="4"/>
      <c r="C2632" s="5"/>
      <c r="D2632" s="4"/>
      <c r="E2632" s="8"/>
      <c r="F2632" s="3"/>
      <c r="G2632" s="3"/>
    </row>
    <row r="2633" spans="1:7">
      <c r="A2633" s="4"/>
      <c r="B2633" s="4"/>
      <c r="C2633" s="5"/>
      <c r="D2633" s="4"/>
      <c r="E2633" s="8"/>
      <c r="F2633" s="3"/>
      <c r="G2633" s="3"/>
    </row>
    <row r="2634" spans="1:7">
      <c r="A2634" s="4"/>
      <c r="B2634" s="4"/>
      <c r="C2634" s="5"/>
      <c r="D2634" s="4"/>
      <c r="E2634" s="8"/>
      <c r="F2634" s="3"/>
      <c r="G2634" s="3"/>
    </row>
    <row r="2635" spans="1:7">
      <c r="A2635" s="4"/>
      <c r="B2635" s="4"/>
      <c r="C2635" s="5"/>
      <c r="D2635" s="4"/>
      <c r="E2635" s="8"/>
      <c r="F2635" s="3"/>
      <c r="G2635" s="3"/>
    </row>
    <row r="2636" spans="1:7">
      <c r="A2636" s="4"/>
      <c r="B2636" s="4"/>
      <c r="C2636" s="5"/>
      <c r="D2636" s="4"/>
      <c r="E2636" s="8"/>
      <c r="F2636" s="3"/>
      <c r="G2636" s="3"/>
    </row>
    <row r="2637" spans="1:7">
      <c r="A2637" s="4"/>
      <c r="B2637" s="4"/>
      <c r="C2637" s="5"/>
      <c r="D2637" s="4"/>
      <c r="E2637" s="8"/>
      <c r="F2637" s="3"/>
      <c r="G2637" s="3"/>
    </row>
    <row r="2638" spans="1:7">
      <c r="A2638" s="4"/>
      <c r="B2638" s="4"/>
      <c r="C2638" s="5"/>
      <c r="D2638" s="4"/>
      <c r="E2638" s="8"/>
      <c r="F2638" s="3"/>
      <c r="G2638" s="3"/>
    </row>
    <row r="2639" spans="1:7">
      <c r="A2639" s="4"/>
      <c r="B2639" s="4"/>
      <c r="C2639" s="5"/>
      <c r="D2639" s="4"/>
      <c r="E2639" s="8"/>
      <c r="F2639" s="3"/>
      <c r="G2639" s="3"/>
    </row>
    <row r="2640" spans="1:7">
      <c r="A2640" s="4"/>
      <c r="B2640" s="4"/>
      <c r="C2640" s="5"/>
      <c r="D2640" s="4"/>
      <c r="E2640" s="8"/>
      <c r="F2640" s="3"/>
      <c r="G2640" s="3"/>
    </row>
    <row r="2641" spans="1:7">
      <c r="A2641" s="4"/>
      <c r="B2641" s="4"/>
      <c r="C2641" s="5"/>
      <c r="D2641" s="4"/>
      <c r="E2641" s="8"/>
      <c r="F2641" s="3"/>
      <c r="G2641" s="3"/>
    </row>
    <row r="2642" spans="1:7">
      <c r="A2642" s="4"/>
      <c r="B2642" s="4"/>
      <c r="C2642" s="5"/>
      <c r="D2642" s="4"/>
      <c r="E2642" s="8"/>
      <c r="F2642" s="3"/>
      <c r="G2642" s="3"/>
    </row>
    <row r="2643" spans="1:7">
      <c r="A2643" s="4"/>
      <c r="B2643" s="4"/>
      <c r="C2643" s="5"/>
      <c r="D2643" s="4"/>
      <c r="E2643" s="8"/>
      <c r="F2643" s="3"/>
      <c r="G2643" s="3"/>
    </row>
    <row r="2644" spans="1:7">
      <c r="A2644" s="4"/>
      <c r="B2644" s="4"/>
      <c r="C2644" s="5"/>
      <c r="D2644" s="4"/>
      <c r="E2644" s="8"/>
      <c r="F2644" s="3"/>
      <c r="G2644" s="3"/>
    </row>
    <row r="2645" spans="1:7">
      <c r="A2645" s="4"/>
      <c r="B2645" s="4"/>
      <c r="C2645" s="5"/>
      <c r="D2645" s="4"/>
      <c r="E2645" s="8"/>
      <c r="F2645" s="3"/>
      <c r="G2645" s="3"/>
    </row>
    <row r="2646" spans="1:7">
      <c r="A2646" s="4"/>
      <c r="B2646" s="4"/>
      <c r="C2646" s="5"/>
      <c r="D2646" s="4"/>
      <c r="E2646" s="8"/>
      <c r="F2646" s="3"/>
      <c r="G2646" s="3"/>
    </row>
    <row r="2647" spans="1:7">
      <c r="A2647" s="4"/>
      <c r="B2647" s="4"/>
      <c r="C2647" s="5"/>
      <c r="D2647" s="4"/>
      <c r="E2647" s="8"/>
      <c r="F2647" s="3"/>
      <c r="G2647" s="3"/>
    </row>
    <row r="2648" spans="1:7">
      <c r="A2648" s="4"/>
      <c r="B2648" s="4"/>
      <c r="C2648" s="5"/>
      <c r="D2648" s="4"/>
      <c r="E2648" s="8"/>
      <c r="F2648" s="3"/>
      <c r="G2648" s="3"/>
    </row>
    <row r="2649" spans="1:7">
      <c r="A2649" s="4"/>
      <c r="B2649" s="4"/>
      <c r="C2649" s="5"/>
      <c r="D2649" s="4"/>
      <c r="E2649" s="8"/>
      <c r="F2649" s="3"/>
      <c r="G2649" s="3"/>
    </row>
    <row r="2650" spans="1:7">
      <c r="A2650" s="4"/>
      <c r="B2650" s="4"/>
      <c r="C2650" s="5"/>
      <c r="D2650" s="4"/>
      <c r="E2650" s="8"/>
      <c r="F2650" s="3"/>
      <c r="G2650" s="3"/>
    </row>
    <row r="2651" spans="1:7">
      <c r="A2651" s="4"/>
      <c r="B2651" s="4"/>
      <c r="C2651" s="5"/>
      <c r="D2651" s="4"/>
      <c r="E2651" s="8"/>
      <c r="F2651" s="3"/>
      <c r="G2651" s="3"/>
    </row>
    <row r="2652" spans="1:7">
      <c r="A2652" s="4"/>
      <c r="B2652" s="4"/>
      <c r="C2652" s="5"/>
      <c r="D2652" s="4"/>
      <c r="E2652" s="8"/>
      <c r="F2652" s="3"/>
      <c r="G2652" s="3"/>
    </row>
    <row r="2653" spans="1:7">
      <c r="A2653" s="4"/>
      <c r="B2653" s="4"/>
      <c r="C2653" s="5"/>
      <c r="D2653" s="4"/>
      <c r="E2653" s="8"/>
      <c r="F2653" s="3"/>
      <c r="G2653" s="3"/>
    </row>
    <row r="2654" spans="1:7">
      <c r="A2654" s="4"/>
      <c r="B2654" s="4"/>
      <c r="C2654" s="5"/>
      <c r="D2654" s="4"/>
      <c r="E2654" s="8"/>
      <c r="F2654" s="3"/>
      <c r="G2654" s="3"/>
    </row>
    <row r="2655" spans="1:7">
      <c r="A2655" s="4"/>
      <c r="B2655" s="4"/>
      <c r="C2655" s="5"/>
      <c r="D2655" s="4"/>
      <c r="E2655" s="8"/>
      <c r="F2655" s="3"/>
      <c r="G2655" s="3"/>
    </row>
    <row r="2656" spans="1:7">
      <c r="A2656" s="4"/>
      <c r="B2656" s="4"/>
      <c r="C2656" s="5"/>
      <c r="D2656" s="4"/>
      <c r="E2656" s="8"/>
      <c r="F2656" s="3"/>
      <c r="G2656" s="3"/>
    </row>
    <row r="2657" spans="1:7">
      <c r="A2657" s="4"/>
      <c r="B2657" s="4"/>
      <c r="C2657" s="5"/>
      <c r="D2657" s="4"/>
      <c r="E2657" s="8"/>
      <c r="F2657" s="3"/>
      <c r="G2657" s="3"/>
    </row>
    <row r="2658" spans="1:7">
      <c r="A2658" s="4"/>
      <c r="B2658" s="4"/>
      <c r="C2658" s="5"/>
      <c r="D2658" s="4"/>
      <c r="E2658" s="8"/>
      <c r="F2658" s="3"/>
      <c r="G2658" s="3"/>
    </row>
    <row r="2659" spans="1:7">
      <c r="A2659" s="4"/>
      <c r="B2659" s="4"/>
      <c r="C2659" s="5"/>
      <c r="D2659" s="4"/>
      <c r="E2659" s="8"/>
      <c r="F2659" s="3"/>
      <c r="G2659" s="3"/>
    </row>
    <row r="2660" spans="1:7">
      <c r="A2660" s="4"/>
      <c r="B2660" s="4"/>
      <c r="C2660" s="5"/>
      <c r="D2660" s="4"/>
      <c r="E2660" s="8"/>
      <c r="F2660" s="3"/>
      <c r="G2660" s="3"/>
    </row>
    <row r="2661" spans="1:7">
      <c r="A2661" s="4"/>
      <c r="B2661" s="4"/>
      <c r="C2661" s="5"/>
      <c r="D2661" s="4"/>
      <c r="E2661" s="8"/>
      <c r="F2661" s="3"/>
      <c r="G2661" s="3"/>
    </row>
    <row r="2662" spans="1:7">
      <c r="A2662" s="4"/>
      <c r="B2662" s="4"/>
      <c r="C2662" s="5"/>
      <c r="D2662" s="4"/>
      <c r="E2662" s="8"/>
      <c r="F2662" s="3"/>
      <c r="G2662" s="3"/>
    </row>
    <row r="2663" spans="1:7">
      <c r="A2663" s="4"/>
      <c r="B2663" s="4"/>
      <c r="C2663" s="5"/>
      <c r="D2663" s="4"/>
      <c r="E2663" s="8"/>
      <c r="F2663" s="3"/>
      <c r="G2663" s="3"/>
    </row>
    <row r="2664" spans="1:7">
      <c r="A2664" s="4"/>
      <c r="B2664" s="4"/>
      <c r="C2664" s="5"/>
      <c r="D2664" s="4"/>
      <c r="E2664" s="8"/>
      <c r="F2664" s="3"/>
      <c r="G2664" s="3"/>
    </row>
    <row r="2665" spans="1:7">
      <c r="A2665" s="4"/>
      <c r="B2665" s="4"/>
      <c r="C2665" s="5"/>
      <c r="D2665" s="4"/>
      <c r="E2665" s="8"/>
      <c r="F2665" s="3"/>
      <c r="G2665" s="3"/>
    </row>
    <row r="2666" spans="1:7">
      <c r="A2666" s="4"/>
      <c r="B2666" s="4"/>
      <c r="C2666" s="5"/>
      <c r="D2666" s="4"/>
      <c r="E2666" s="8"/>
      <c r="F2666" s="3"/>
      <c r="G2666" s="3"/>
    </row>
    <row r="2667" spans="1:7">
      <c r="A2667" s="4"/>
      <c r="B2667" s="4"/>
      <c r="C2667" s="5"/>
      <c r="D2667" s="4"/>
      <c r="E2667" s="8"/>
      <c r="F2667" s="3"/>
      <c r="G2667" s="3"/>
    </row>
    <row r="2668" spans="1:7">
      <c r="A2668" s="4"/>
      <c r="B2668" s="4"/>
      <c r="C2668" s="5"/>
      <c r="D2668" s="4"/>
      <c r="E2668" s="8"/>
      <c r="F2668" s="3"/>
      <c r="G2668" s="3"/>
    </row>
    <row r="2669" spans="1:7">
      <c r="A2669" s="4"/>
      <c r="B2669" s="4"/>
      <c r="C2669" s="5"/>
      <c r="D2669" s="4"/>
      <c r="E2669" s="8"/>
      <c r="F2669" s="3"/>
      <c r="G2669" s="3"/>
    </row>
    <row r="2670" spans="1:7">
      <c r="A2670" s="4"/>
      <c r="B2670" s="4"/>
      <c r="C2670" s="5"/>
      <c r="D2670" s="4"/>
      <c r="E2670" s="8"/>
      <c r="F2670" s="3"/>
      <c r="G2670" s="3"/>
    </row>
    <row r="2671" spans="1:7">
      <c r="A2671" s="4"/>
      <c r="B2671" s="4"/>
      <c r="C2671" s="5"/>
      <c r="D2671" s="4"/>
      <c r="E2671" s="8"/>
      <c r="F2671" s="3"/>
      <c r="G2671" s="3"/>
    </row>
    <row r="2672" spans="1:7">
      <c r="A2672" s="4"/>
      <c r="B2672" s="4"/>
      <c r="C2672" s="5"/>
      <c r="D2672" s="4"/>
      <c r="E2672" s="8"/>
      <c r="F2672" s="3"/>
      <c r="G2672" s="3"/>
    </row>
    <row r="2673" spans="1:7">
      <c r="A2673" s="4"/>
      <c r="B2673" s="4"/>
      <c r="C2673" s="5"/>
      <c r="D2673" s="4"/>
      <c r="E2673" s="8"/>
      <c r="F2673" s="3"/>
      <c r="G2673" s="3"/>
    </row>
    <row r="2674" spans="1:7">
      <c r="A2674" s="4"/>
      <c r="B2674" s="4"/>
      <c r="C2674" s="5"/>
      <c r="D2674" s="4"/>
      <c r="E2674" s="8"/>
      <c r="F2674" s="3"/>
      <c r="G2674" s="3"/>
    </row>
    <row r="2675" spans="1:7">
      <c r="A2675" s="4"/>
      <c r="B2675" s="4"/>
      <c r="C2675" s="5"/>
      <c r="D2675" s="4"/>
      <c r="E2675" s="8"/>
      <c r="F2675" s="3"/>
      <c r="G2675" s="3"/>
    </row>
    <row r="2676" spans="1:7">
      <c r="A2676" s="4"/>
      <c r="B2676" s="4"/>
      <c r="C2676" s="5"/>
      <c r="D2676" s="4"/>
      <c r="E2676" s="8"/>
      <c r="F2676" s="3"/>
      <c r="G2676" s="3"/>
    </row>
    <row r="2677" spans="1:7">
      <c r="A2677" s="4"/>
      <c r="B2677" s="4"/>
      <c r="C2677" s="5"/>
      <c r="D2677" s="4"/>
      <c r="E2677" s="8"/>
      <c r="F2677" s="3"/>
      <c r="G2677" s="3"/>
    </row>
    <row r="2678" spans="1:7">
      <c r="A2678" s="4"/>
      <c r="B2678" s="4"/>
      <c r="C2678" s="5"/>
      <c r="D2678" s="4"/>
      <c r="E2678" s="8"/>
      <c r="F2678" s="3"/>
      <c r="G2678" s="3"/>
    </row>
    <row r="2679" spans="1:7">
      <c r="A2679" s="4"/>
      <c r="B2679" s="4"/>
      <c r="C2679" s="5"/>
      <c r="D2679" s="4"/>
      <c r="E2679" s="8"/>
      <c r="F2679" s="3"/>
      <c r="G2679" s="3"/>
    </row>
    <row r="2680" spans="1:7">
      <c r="A2680" s="4"/>
      <c r="B2680" s="4"/>
      <c r="C2680" s="5"/>
      <c r="D2680" s="4"/>
      <c r="E2680" s="8"/>
      <c r="F2680" s="3"/>
      <c r="G2680" s="3"/>
    </row>
    <row r="2681" spans="1:7">
      <c r="A2681" s="4"/>
      <c r="B2681" s="4"/>
      <c r="C2681" s="5"/>
      <c r="D2681" s="4"/>
      <c r="E2681" s="8"/>
      <c r="F2681" s="3"/>
      <c r="G2681" s="3"/>
    </row>
    <row r="2682" spans="1:7">
      <c r="A2682" s="4"/>
      <c r="B2682" s="4"/>
      <c r="C2682" s="5"/>
      <c r="D2682" s="4"/>
      <c r="E2682" s="8"/>
      <c r="F2682" s="3"/>
      <c r="G2682" s="3"/>
    </row>
    <row r="2683" spans="1:7">
      <c r="A2683" s="4"/>
      <c r="B2683" s="4"/>
      <c r="C2683" s="5"/>
      <c r="D2683" s="4"/>
      <c r="E2683" s="8"/>
      <c r="F2683" s="3"/>
      <c r="G2683" s="3"/>
    </row>
    <row r="2684" spans="1:7">
      <c r="A2684" s="4"/>
      <c r="B2684" s="4"/>
      <c r="C2684" s="5"/>
      <c r="D2684" s="4"/>
      <c r="E2684" s="8"/>
      <c r="F2684" s="3"/>
      <c r="G2684" s="3"/>
    </row>
    <row r="2685" spans="1:7">
      <c r="A2685" s="4"/>
      <c r="B2685" s="4"/>
      <c r="C2685" s="5"/>
      <c r="D2685" s="4"/>
      <c r="E2685" s="8"/>
      <c r="F2685" s="3"/>
      <c r="G2685" s="3"/>
    </row>
    <row r="2686" spans="1:7">
      <c r="A2686" s="4"/>
      <c r="B2686" s="4"/>
      <c r="C2686" s="5"/>
      <c r="D2686" s="4"/>
      <c r="E2686" s="8"/>
      <c r="F2686" s="3"/>
      <c r="G2686" s="3"/>
    </row>
    <row r="2687" spans="1:7">
      <c r="A2687" s="4"/>
      <c r="B2687" s="4"/>
      <c r="C2687" s="5"/>
      <c r="D2687" s="4"/>
      <c r="E2687" s="8"/>
      <c r="F2687" s="3"/>
      <c r="G2687" s="3"/>
    </row>
    <row r="2688" spans="1:7">
      <c r="A2688" s="4"/>
      <c r="B2688" s="4"/>
      <c r="C2688" s="5"/>
      <c r="D2688" s="4"/>
      <c r="E2688" s="8"/>
      <c r="F2688" s="3"/>
      <c r="G2688" s="3"/>
    </row>
    <row r="2689" spans="1:7">
      <c r="A2689" s="4"/>
      <c r="B2689" s="4"/>
      <c r="C2689" s="5"/>
      <c r="D2689" s="4"/>
      <c r="E2689" s="8"/>
      <c r="F2689" s="3"/>
      <c r="G2689" s="3"/>
    </row>
    <row r="2690" spans="1:7">
      <c r="A2690" s="4"/>
      <c r="B2690" s="4"/>
      <c r="C2690" s="5"/>
      <c r="D2690" s="4"/>
      <c r="E2690" s="8"/>
      <c r="F2690" s="3"/>
      <c r="G2690" s="3"/>
    </row>
    <row r="2691" spans="1:7">
      <c r="A2691" s="4"/>
      <c r="B2691" s="4"/>
      <c r="C2691" s="5"/>
      <c r="D2691" s="4"/>
      <c r="E2691" s="8"/>
      <c r="F2691" s="3"/>
      <c r="G2691" s="3"/>
    </row>
    <row r="2692" spans="1:7">
      <c r="A2692" s="4"/>
      <c r="B2692" s="4"/>
      <c r="C2692" s="5"/>
      <c r="D2692" s="4"/>
      <c r="E2692" s="8"/>
      <c r="F2692" s="3"/>
      <c r="G2692" s="3"/>
    </row>
    <row r="2693" spans="1:7">
      <c r="A2693" s="4"/>
      <c r="B2693" s="4"/>
      <c r="C2693" s="5"/>
      <c r="D2693" s="4"/>
      <c r="E2693" s="8"/>
      <c r="F2693" s="3"/>
      <c r="G2693" s="3"/>
    </row>
    <row r="2694" spans="1:7">
      <c r="A2694" s="4"/>
      <c r="B2694" s="4"/>
      <c r="C2694" s="5"/>
      <c r="D2694" s="4"/>
      <c r="E2694" s="8"/>
      <c r="F2694" s="3"/>
      <c r="G2694" s="3"/>
    </row>
    <row r="2695" spans="1:7">
      <c r="A2695" s="4"/>
      <c r="B2695" s="4"/>
      <c r="C2695" s="5"/>
      <c r="D2695" s="4"/>
      <c r="E2695" s="8"/>
      <c r="F2695" s="3"/>
      <c r="G2695" s="3"/>
    </row>
    <row r="2696" spans="1:7">
      <c r="A2696" s="4"/>
      <c r="B2696" s="4"/>
      <c r="C2696" s="5"/>
      <c r="D2696" s="4"/>
      <c r="E2696" s="8"/>
      <c r="F2696" s="3"/>
      <c r="G2696" s="3"/>
    </row>
    <row r="2697" spans="1:7">
      <c r="A2697" s="4"/>
      <c r="B2697" s="4"/>
      <c r="C2697" s="5"/>
      <c r="D2697" s="4"/>
      <c r="E2697" s="8"/>
      <c r="F2697" s="3"/>
      <c r="G2697" s="3"/>
    </row>
    <row r="2698" spans="1:7">
      <c r="A2698" s="4"/>
      <c r="B2698" s="4"/>
      <c r="C2698" s="5"/>
      <c r="D2698" s="4"/>
      <c r="E2698" s="8"/>
      <c r="F2698" s="3"/>
      <c r="G2698" s="3"/>
    </row>
    <row r="2699" spans="1:7">
      <c r="A2699" s="4"/>
      <c r="B2699" s="4"/>
      <c r="C2699" s="5"/>
      <c r="D2699" s="4"/>
      <c r="E2699" s="8"/>
      <c r="F2699" s="3"/>
      <c r="G2699" s="3"/>
    </row>
    <row r="2700" spans="1:7">
      <c r="A2700" s="4"/>
      <c r="B2700" s="4"/>
      <c r="C2700" s="5"/>
      <c r="D2700" s="4"/>
      <c r="E2700" s="8"/>
      <c r="F2700" s="3"/>
      <c r="G2700" s="3"/>
    </row>
    <row r="2701" spans="1:7">
      <c r="A2701" s="4"/>
      <c r="B2701" s="4"/>
      <c r="C2701" s="5"/>
      <c r="D2701" s="4"/>
      <c r="E2701" s="8"/>
      <c r="F2701" s="3"/>
      <c r="G2701" s="3"/>
    </row>
    <row r="2702" spans="1:7">
      <c r="A2702" s="4"/>
      <c r="B2702" s="4"/>
      <c r="C2702" s="5"/>
      <c r="D2702" s="4"/>
      <c r="E2702" s="8"/>
      <c r="F2702" s="3"/>
      <c r="G2702" s="3"/>
    </row>
    <row r="2703" spans="1:7">
      <c r="A2703" s="4"/>
      <c r="B2703" s="4"/>
      <c r="C2703" s="5"/>
      <c r="D2703" s="4"/>
      <c r="E2703" s="8"/>
      <c r="F2703" s="3"/>
      <c r="G2703" s="3"/>
    </row>
    <row r="2704" spans="1:7">
      <c r="A2704" s="4"/>
      <c r="B2704" s="4"/>
      <c r="C2704" s="5"/>
      <c r="D2704" s="4"/>
      <c r="E2704" s="8"/>
      <c r="F2704" s="3"/>
      <c r="G2704" s="3"/>
    </row>
    <row r="2705" spans="1:7">
      <c r="A2705" s="4"/>
      <c r="B2705" s="4"/>
      <c r="C2705" s="5"/>
      <c r="D2705" s="4"/>
      <c r="E2705" s="8"/>
      <c r="F2705" s="3"/>
      <c r="G2705" s="3"/>
    </row>
    <row r="2706" spans="1:7">
      <c r="A2706" s="4"/>
      <c r="B2706" s="4"/>
      <c r="C2706" s="5"/>
      <c r="D2706" s="4"/>
      <c r="E2706" s="8"/>
      <c r="F2706" s="3"/>
      <c r="G2706" s="3"/>
    </row>
    <row r="2707" spans="1:7">
      <c r="A2707" s="4"/>
      <c r="B2707" s="4"/>
      <c r="C2707" s="5"/>
      <c r="D2707" s="4"/>
      <c r="E2707" s="8"/>
      <c r="F2707" s="3"/>
      <c r="G2707" s="3"/>
    </row>
    <row r="2708" spans="1:7">
      <c r="A2708" s="4"/>
      <c r="B2708" s="4"/>
      <c r="C2708" s="5"/>
      <c r="D2708" s="4"/>
      <c r="E2708" s="8"/>
      <c r="F2708" s="3"/>
      <c r="G2708" s="3"/>
    </row>
    <row r="2709" spans="1:7">
      <c r="A2709" s="4"/>
      <c r="B2709" s="4"/>
      <c r="C2709" s="5"/>
      <c r="D2709" s="4"/>
      <c r="E2709" s="8"/>
      <c r="F2709" s="3"/>
      <c r="G2709" s="3"/>
    </row>
    <row r="2710" spans="1:7">
      <c r="A2710" s="4"/>
      <c r="B2710" s="4"/>
      <c r="C2710" s="5"/>
      <c r="D2710" s="4"/>
      <c r="E2710" s="8"/>
      <c r="F2710" s="3"/>
      <c r="G2710" s="3"/>
    </row>
    <row r="2711" spans="1:7">
      <c r="A2711" s="4"/>
      <c r="B2711" s="4"/>
      <c r="C2711" s="5"/>
      <c r="D2711" s="4"/>
      <c r="E2711" s="8"/>
      <c r="F2711" s="3"/>
      <c r="G2711" s="3"/>
    </row>
    <row r="2712" spans="1:7">
      <c r="A2712" s="4"/>
      <c r="B2712" s="4"/>
      <c r="C2712" s="5"/>
      <c r="D2712" s="4"/>
      <c r="E2712" s="8"/>
      <c r="F2712" s="3"/>
      <c r="G2712" s="3"/>
    </row>
    <row r="2713" spans="1:7">
      <c r="A2713" s="4"/>
      <c r="B2713" s="4"/>
      <c r="C2713" s="5"/>
      <c r="D2713" s="4"/>
      <c r="E2713" s="8"/>
      <c r="F2713" s="3"/>
      <c r="G2713" s="3"/>
    </row>
    <row r="2714" spans="1:7">
      <c r="A2714" s="4"/>
      <c r="B2714" s="4"/>
      <c r="C2714" s="5"/>
      <c r="D2714" s="4"/>
      <c r="E2714" s="8"/>
      <c r="F2714" s="3"/>
      <c r="G2714" s="3"/>
    </row>
    <row r="2715" spans="1:7">
      <c r="A2715" s="4"/>
      <c r="B2715" s="4"/>
      <c r="C2715" s="5"/>
      <c r="D2715" s="4"/>
      <c r="E2715" s="8"/>
      <c r="F2715" s="3"/>
      <c r="G2715" s="3"/>
    </row>
    <row r="2716" spans="1:7">
      <c r="A2716" s="4"/>
      <c r="B2716" s="4"/>
      <c r="C2716" s="5"/>
      <c r="D2716" s="4"/>
      <c r="E2716" s="8"/>
      <c r="F2716" s="3"/>
      <c r="G2716" s="3"/>
    </row>
    <row r="2717" spans="1:7">
      <c r="A2717" s="4"/>
      <c r="B2717" s="4"/>
      <c r="C2717" s="5"/>
      <c r="D2717" s="4"/>
      <c r="E2717" s="8"/>
      <c r="F2717" s="3"/>
      <c r="G2717" s="3"/>
    </row>
    <row r="2718" spans="1:7">
      <c r="A2718" s="4"/>
      <c r="B2718" s="4"/>
      <c r="C2718" s="5"/>
      <c r="D2718" s="4"/>
      <c r="E2718" s="8"/>
      <c r="F2718" s="3"/>
      <c r="G2718" s="3"/>
    </row>
    <row r="2719" spans="1:7">
      <c r="A2719" s="4"/>
      <c r="B2719" s="4"/>
      <c r="C2719" s="5"/>
      <c r="D2719" s="4"/>
      <c r="E2719" s="8"/>
      <c r="F2719" s="3"/>
      <c r="G2719" s="3"/>
    </row>
    <row r="2720" spans="1:7">
      <c r="A2720" s="4"/>
      <c r="B2720" s="4"/>
      <c r="C2720" s="5"/>
      <c r="D2720" s="4"/>
      <c r="E2720" s="8"/>
      <c r="F2720" s="3"/>
      <c r="G2720" s="3"/>
    </row>
    <row r="2721" spans="1:7">
      <c r="A2721" s="4"/>
      <c r="B2721" s="4"/>
      <c r="C2721" s="5"/>
      <c r="D2721" s="4"/>
      <c r="E2721" s="8"/>
      <c r="F2721" s="3"/>
      <c r="G2721" s="3"/>
    </row>
    <row r="2722" spans="1:7">
      <c r="A2722" s="4"/>
      <c r="B2722" s="4"/>
      <c r="C2722" s="5"/>
      <c r="D2722" s="4"/>
      <c r="E2722" s="8"/>
      <c r="F2722" s="3"/>
      <c r="G2722" s="3"/>
    </row>
    <row r="2723" spans="1:7">
      <c r="A2723" s="4"/>
      <c r="B2723" s="4"/>
      <c r="C2723" s="5"/>
      <c r="D2723" s="4"/>
      <c r="E2723" s="8"/>
      <c r="F2723" s="3"/>
      <c r="G2723" s="3"/>
    </row>
    <row r="2724" spans="1:7">
      <c r="A2724" s="4"/>
      <c r="B2724" s="4"/>
      <c r="C2724" s="5"/>
      <c r="D2724" s="4"/>
      <c r="E2724" s="8"/>
      <c r="F2724" s="3"/>
      <c r="G2724" s="3"/>
    </row>
    <row r="2725" spans="1:7">
      <c r="A2725" s="4"/>
      <c r="B2725" s="4"/>
      <c r="C2725" s="5"/>
      <c r="D2725" s="4"/>
      <c r="E2725" s="8"/>
      <c r="F2725" s="3"/>
      <c r="G2725" s="3"/>
    </row>
    <row r="2726" spans="1:7">
      <c r="A2726" s="4"/>
      <c r="B2726" s="4"/>
      <c r="C2726" s="5"/>
      <c r="D2726" s="4"/>
      <c r="E2726" s="8"/>
      <c r="F2726" s="3"/>
      <c r="G2726" s="3"/>
    </row>
    <row r="2727" spans="1:7">
      <c r="A2727" s="4"/>
      <c r="B2727" s="4"/>
      <c r="C2727" s="5"/>
      <c r="D2727" s="4"/>
      <c r="E2727" s="8"/>
      <c r="F2727" s="3"/>
      <c r="G2727" s="3"/>
    </row>
    <row r="2728" spans="1:7">
      <c r="A2728" s="4"/>
      <c r="B2728" s="4"/>
      <c r="C2728" s="5"/>
      <c r="D2728" s="4"/>
      <c r="E2728" s="8"/>
      <c r="F2728" s="3"/>
      <c r="G2728" s="3"/>
    </row>
    <row r="2729" spans="1:7">
      <c r="A2729" s="4"/>
      <c r="B2729" s="4"/>
      <c r="C2729" s="5"/>
      <c r="D2729" s="4"/>
      <c r="E2729" s="8"/>
      <c r="F2729" s="3"/>
      <c r="G2729" s="3"/>
    </row>
    <row r="2730" spans="1:7">
      <c r="A2730" s="4"/>
      <c r="B2730" s="4"/>
      <c r="C2730" s="5"/>
      <c r="D2730" s="4"/>
      <c r="E2730" s="8"/>
      <c r="F2730" s="3"/>
      <c r="G2730" s="3"/>
    </row>
    <row r="2731" spans="1:7">
      <c r="A2731" s="4"/>
      <c r="B2731" s="4"/>
      <c r="C2731" s="5"/>
      <c r="D2731" s="4"/>
      <c r="E2731" s="8"/>
      <c r="F2731" s="3"/>
      <c r="G2731" s="3"/>
    </row>
    <row r="2732" spans="1:7">
      <c r="A2732" s="4"/>
      <c r="B2732" s="4"/>
      <c r="C2732" s="5"/>
      <c r="D2732" s="4"/>
      <c r="E2732" s="8"/>
      <c r="F2732" s="3"/>
      <c r="G2732" s="3"/>
    </row>
    <row r="2733" spans="1:7">
      <c r="A2733" s="4"/>
      <c r="B2733" s="4"/>
      <c r="C2733" s="5"/>
      <c r="D2733" s="4"/>
      <c r="E2733" s="8"/>
      <c r="F2733" s="3"/>
      <c r="G2733" s="3"/>
    </row>
    <row r="2734" spans="1:7">
      <c r="A2734" s="4"/>
      <c r="B2734" s="4"/>
      <c r="C2734" s="5"/>
      <c r="D2734" s="4"/>
      <c r="E2734" s="8"/>
      <c r="F2734" s="3"/>
      <c r="G2734" s="3"/>
    </row>
    <row r="2735" spans="1:7">
      <c r="A2735" s="4"/>
      <c r="B2735" s="4"/>
      <c r="C2735" s="5"/>
      <c r="D2735" s="4"/>
      <c r="E2735" s="8"/>
      <c r="F2735" s="3"/>
      <c r="G2735" s="3"/>
    </row>
    <row r="2736" spans="1:7">
      <c r="A2736" s="4"/>
      <c r="B2736" s="4"/>
      <c r="C2736" s="5"/>
      <c r="D2736" s="4"/>
      <c r="E2736" s="8"/>
      <c r="F2736" s="3"/>
      <c r="G2736" s="3"/>
    </row>
    <row r="2737" spans="1:7">
      <c r="A2737" s="4"/>
      <c r="B2737" s="4"/>
      <c r="C2737" s="5"/>
      <c r="D2737" s="4"/>
      <c r="E2737" s="8"/>
      <c r="F2737" s="3"/>
      <c r="G2737" s="3"/>
    </row>
    <row r="2738" spans="1:7">
      <c r="A2738" s="4"/>
      <c r="B2738" s="4"/>
      <c r="C2738" s="5"/>
      <c r="D2738" s="4"/>
      <c r="E2738" s="8"/>
      <c r="F2738" s="3"/>
      <c r="G2738" s="3"/>
    </row>
    <row r="2739" spans="1:7">
      <c r="A2739" s="4"/>
      <c r="B2739" s="4"/>
      <c r="C2739" s="5"/>
      <c r="D2739" s="4"/>
      <c r="E2739" s="8"/>
      <c r="F2739" s="3"/>
      <c r="G2739" s="3"/>
    </row>
    <row r="2740" spans="1:7">
      <c r="A2740" s="4"/>
      <c r="B2740" s="4"/>
      <c r="C2740" s="5"/>
      <c r="D2740" s="4"/>
      <c r="E2740" s="8"/>
      <c r="F2740" s="3"/>
      <c r="G2740" s="3"/>
    </row>
    <row r="2741" spans="1:7">
      <c r="A2741" s="4"/>
      <c r="B2741" s="4"/>
      <c r="C2741" s="5"/>
      <c r="D2741" s="4"/>
      <c r="E2741" s="8"/>
      <c r="F2741" s="3"/>
      <c r="G2741" s="3"/>
    </row>
    <row r="2742" spans="1:7">
      <c r="A2742" s="4"/>
      <c r="B2742" s="4"/>
      <c r="C2742" s="5"/>
      <c r="D2742" s="4"/>
      <c r="E2742" s="8"/>
      <c r="F2742" s="3"/>
      <c r="G2742" s="3"/>
    </row>
    <row r="2743" spans="1:7">
      <c r="A2743" s="4"/>
      <c r="B2743" s="4"/>
      <c r="C2743" s="5"/>
      <c r="D2743" s="4"/>
      <c r="E2743" s="8"/>
      <c r="F2743" s="3"/>
      <c r="G2743" s="3"/>
    </row>
    <row r="2744" spans="1:7">
      <c r="A2744" s="4"/>
      <c r="B2744" s="4"/>
      <c r="C2744" s="5"/>
      <c r="D2744" s="4"/>
      <c r="E2744" s="8"/>
      <c r="F2744" s="3"/>
      <c r="G2744" s="3"/>
    </row>
    <row r="2745" spans="1:7">
      <c r="A2745" s="4"/>
      <c r="B2745" s="4"/>
      <c r="C2745" s="5"/>
      <c r="D2745" s="4"/>
      <c r="E2745" s="8"/>
      <c r="F2745" s="3"/>
      <c r="G2745" s="3"/>
    </row>
    <row r="2746" spans="1:7">
      <c r="A2746" s="4"/>
      <c r="B2746" s="4"/>
      <c r="C2746" s="5"/>
      <c r="D2746" s="4"/>
      <c r="E2746" s="8"/>
      <c r="F2746" s="3"/>
      <c r="G2746" s="3"/>
    </row>
    <row r="2747" spans="1:7">
      <c r="A2747" s="4"/>
      <c r="B2747" s="4"/>
      <c r="C2747" s="5"/>
      <c r="D2747" s="4"/>
      <c r="E2747" s="8"/>
      <c r="F2747" s="3"/>
      <c r="G2747" s="3"/>
    </row>
  </sheetData>
  <mergeCells count="118">
    <mergeCell ref="A861:F861"/>
    <mergeCell ref="A789:F789"/>
    <mergeCell ref="A797:F797"/>
    <mergeCell ref="A805:F805"/>
    <mergeCell ref="A814:F814"/>
    <mergeCell ref="A821:F821"/>
    <mergeCell ref="A832:F832"/>
    <mergeCell ref="A843:F843"/>
    <mergeCell ref="A849:F849"/>
    <mergeCell ref="A856:F856"/>
    <mergeCell ref="A543:F543"/>
    <mergeCell ref="A442:F442"/>
    <mergeCell ref="A453:F453"/>
    <mergeCell ref="A465:F465"/>
    <mergeCell ref="A477:F477"/>
    <mergeCell ref="A488:F488"/>
    <mergeCell ref="A499:F499"/>
    <mergeCell ref="A505:F505"/>
    <mergeCell ref="A514:F514"/>
    <mergeCell ref="A521:F521"/>
    <mergeCell ref="A527:F527"/>
    <mergeCell ref="A538:F538"/>
    <mergeCell ref="A431:F431"/>
    <mergeCell ref="A308:F308"/>
    <mergeCell ref="A312:F312"/>
    <mergeCell ref="A322:F322"/>
    <mergeCell ref="A329:F329"/>
    <mergeCell ref="A335:F335"/>
    <mergeCell ref="A341:F341"/>
    <mergeCell ref="A384:F384"/>
    <mergeCell ref="A370:F370"/>
    <mergeCell ref="A377:F377"/>
    <mergeCell ref="A391:F391"/>
    <mergeCell ref="A401:F401"/>
    <mergeCell ref="A407:F407"/>
    <mergeCell ref="A419:F419"/>
    <mergeCell ref="A188:F188"/>
    <mergeCell ref="A204:F204"/>
    <mergeCell ref="A210:F210"/>
    <mergeCell ref="A216:F216"/>
    <mergeCell ref="A258:F258"/>
    <mergeCell ref="A265:F265"/>
    <mergeCell ref="A271:F271"/>
    <mergeCell ref="A282:F282"/>
    <mergeCell ref="A287:F287"/>
    <mergeCell ref="A5:F5"/>
    <mergeCell ref="A15:F15"/>
    <mergeCell ref="A21:F21"/>
    <mergeCell ref="A30:F30"/>
    <mergeCell ref="A37:F37"/>
    <mergeCell ref="A168:F168"/>
    <mergeCell ref="A51:F51"/>
    <mergeCell ref="A57:F57"/>
    <mergeCell ref="A63:F63"/>
    <mergeCell ref="A70:F70"/>
    <mergeCell ref="A76:F76"/>
    <mergeCell ref="A82:F82"/>
    <mergeCell ref="A118:F118"/>
    <mergeCell ref="A127:F127"/>
    <mergeCell ref="A136:F136"/>
    <mergeCell ref="A144:F144"/>
    <mergeCell ref="A152:F152"/>
    <mergeCell ref="A160:F160"/>
    <mergeCell ref="A549:F549"/>
    <mergeCell ref="A559:F559"/>
    <mergeCell ref="A570:F570"/>
    <mergeCell ref="A574:F574"/>
    <mergeCell ref="A578:F578"/>
    <mergeCell ref="A45:F45"/>
    <mergeCell ref="A348:F348"/>
    <mergeCell ref="A360:F360"/>
    <mergeCell ref="A354:F354"/>
    <mergeCell ref="A364:F364"/>
    <mergeCell ref="A277:F277"/>
    <mergeCell ref="A292:F292"/>
    <mergeCell ref="A196:F196"/>
    <mergeCell ref="A251:F251"/>
    <mergeCell ref="A225:F225"/>
    <mergeCell ref="A232:F232"/>
    <mergeCell ref="A238:F238"/>
    <mergeCell ref="A244:F244"/>
    <mergeCell ref="A93:F93"/>
    <mergeCell ref="A100:F100"/>
    <mergeCell ref="A109:F109"/>
    <mergeCell ref="A301:F301"/>
    <mergeCell ref="A177:F177"/>
    <mergeCell ref="A182:F182"/>
    <mergeCell ref="A602:F602"/>
    <mergeCell ref="A609:F609"/>
    <mergeCell ref="A617:F617"/>
    <mergeCell ref="A625:F625"/>
    <mergeCell ref="A631:F631"/>
    <mergeCell ref="A582:F582"/>
    <mergeCell ref="A586:F586"/>
    <mergeCell ref="A590:F590"/>
    <mergeCell ref="A594:F594"/>
    <mergeCell ref="A598:F598"/>
    <mergeCell ref="A677:F677"/>
    <mergeCell ref="A685:F685"/>
    <mergeCell ref="A691:F691"/>
    <mergeCell ref="A699:F699"/>
    <mergeCell ref="A705:F705"/>
    <mergeCell ref="A640:F640"/>
    <mergeCell ref="A647:F647"/>
    <mergeCell ref="A656:F656"/>
    <mergeCell ref="A663:F663"/>
    <mergeCell ref="A671:F671"/>
    <mergeCell ref="A783:F783"/>
    <mergeCell ref="A746:F746"/>
    <mergeCell ref="A754:F754"/>
    <mergeCell ref="A760:F760"/>
    <mergeCell ref="A767:F767"/>
    <mergeCell ref="A776:F776"/>
    <mergeCell ref="A713:F713"/>
    <mergeCell ref="A719:F719"/>
    <mergeCell ref="A725:F725"/>
    <mergeCell ref="A730:F730"/>
    <mergeCell ref="A739:F73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20</vt:i4>
      </vt:variant>
    </vt:vector>
  </HeadingPairs>
  <TitlesOfParts>
    <vt:vector size="44" baseType="lpstr">
      <vt:lpstr>QUADRO RESUMO</vt:lpstr>
      <vt:lpstr>PLAN ORÇAMENTÁRIA</vt:lpstr>
      <vt:lpstr>DESMATAMENTO</vt:lpstr>
      <vt:lpstr>HID.JAZIDA</vt:lpstr>
      <vt:lpstr>EMP.</vt:lpstr>
      <vt:lpstr>Hidrossem.Jazidas e aterro</vt:lpstr>
      <vt:lpstr>Reg. Mecanica de Emp. Lat.</vt:lpstr>
      <vt:lpstr>ARBUSTO</vt:lpstr>
      <vt:lpstr>Plantio de Arbustos</vt:lpstr>
      <vt:lpstr>Placas</vt:lpstr>
      <vt:lpstr>SETAS E ZEBRADOS</vt:lpstr>
      <vt:lpstr>TACHAS</vt:lpstr>
      <vt:lpstr>SINAL. HORIZ.</vt:lpstr>
      <vt:lpstr>Defensas</vt:lpstr>
      <vt:lpstr>Cerca</vt:lpstr>
      <vt:lpstr>Recomp. Cerca</vt:lpstr>
      <vt:lpstr>Planilha1</vt:lpstr>
      <vt:lpstr>B.D.I</vt:lpstr>
      <vt:lpstr>CFF</vt:lpstr>
      <vt:lpstr>Planilha2</vt:lpstr>
      <vt:lpstr>Plan3</vt:lpstr>
      <vt:lpstr>BDI</vt:lpstr>
      <vt:lpstr>COMPOSIÇÕES PRINCIPAIS</vt:lpstr>
      <vt:lpstr>COMPOSIÇÕES AUXILIARES</vt:lpstr>
      <vt:lpstr>B.D.I!Area_de_impressao</vt:lpstr>
      <vt:lpstr>BDI!Area_de_impressao</vt:lpstr>
      <vt:lpstr>Cerca!Area_de_impressao</vt:lpstr>
      <vt:lpstr>CFF!Area_de_impressao</vt:lpstr>
      <vt:lpstr>Defensas!Area_de_impressao</vt:lpstr>
      <vt:lpstr>HID.JAZIDA!Area_de_impressao</vt:lpstr>
      <vt:lpstr>'Hidrossem.Jazidas e aterro'!Area_de_impressao</vt:lpstr>
      <vt:lpstr>Placas!Area_de_impressao</vt:lpstr>
      <vt:lpstr>'PLAN ORÇAMENTÁRIA'!Area_de_impressao</vt:lpstr>
      <vt:lpstr>Plan3!Area_de_impressao</vt:lpstr>
      <vt:lpstr>Planilha1!Area_de_impressao</vt:lpstr>
      <vt:lpstr>Planilha2!Area_de_impressao</vt:lpstr>
      <vt:lpstr>'Plantio de Arbustos'!Area_de_impressao</vt:lpstr>
      <vt:lpstr>'QUADRO RESUMO'!Area_de_impressao</vt:lpstr>
      <vt:lpstr>'Recomp. Cerca'!Area_de_impressao</vt:lpstr>
      <vt:lpstr>'Reg. Mecanica de Emp. Lat.'!Area_de_impressao</vt:lpstr>
      <vt:lpstr>'SETAS E ZEBRADOS'!Area_de_impressao</vt:lpstr>
      <vt:lpstr>'SINAL. HORIZ.'!Area_de_impressao</vt:lpstr>
      <vt:lpstr>TACHAS!Area_de_impressao</vt:lpstr>
      <vt:lpstr>HID.JAZIDA!Titulos_de_impressao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Carneiro</dc:creator>
  <cp:lastModifiedBy>PREFEITURA</cp:lastModifiedBy>
  <cp:lastPrinted>2023-03-23T20:45:05Z</cp:lastPrinted>
  <dcterms:created xsi:type="dcterms:W3CDTF">2020-10-18T14:43:22Z</dcterms:created>
  <dcterms:modified xsi:type="dcterms:W3CDTF">2023-03-23T20:52:13Z</dcterms:modified>
</cp:coreProperties>
</file>